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45" documentId="13_ncr:1_{43AB1EE5-46EE-4FD1-B0FE-F28D0AFEC350}" xr6:coauthVersionLast="47" xr6:coauthVersionMax="47" xr10:uidLastSave="{CF54E0E2-CC93-4B36-BBD6-98370717046C}"/>
  <bookViews>
    <workbookView xWindow="-28920" yWindow="-120" windowWidth="29040" windowHeight="15720" tabRatio="754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7" l="1"/>
  <c r="C40" i="7" s="1"/>
  <c r="G10" i="8"/>
  <c r="C49" i="5"/>
  <c r="C138" i="5" s="1"/>
  <c r="D49" i="5"/>
  <c r="D116" i="5"/>
  <c r="C116" i="5"/>
  <c r="D102" i="5"/>
  <c r="C102" i="5"/>
  <c r="D101" i="5"/>
  <c r="C101" i="5"/>
  <c r="D93" i="5"/>
  <c r="D81" i="5"/>
  <c r="C81" i="5"/>
  <c r="D63" i="5"/>
  <c r="C63" i="5"/>
  <c r="C62" i="5" s="1"/>
  <c r="D62" i="5"/>
  <c r="D29" i="5"/>
  <c r="C29" i="5"/>
  <c r="D16" i="5"/>
  <c r="C16" i="5"/>
  <c r="E167" i="2"/>
  <c r="E155" i="2"/>
  <c r="E144" i="2"/>
  <c r="E127" i="2"/>
  <c r="D111" i="2"/>
  <c r="D110" i="2" s="1"/>
  <c r="C110" i="2"/>
  <c r="C98" i="2"/>
  <c r="E92" i="2"/>
  <c r="F76" i="2"/>
  <c r="E56" i="2"/>
  <c r="D56" i="2"/>
  <c r="C56" i="2"/>
  <c r="E64" i="2"/>
  <c r="D64" i="2"/>
  <c r="C64" i="2"/>
  <c r="E50" i="2"/>
  <c r="E46" i="2"/>
  <c r="E41" i="2"/>
  <c r="E32" i="2"/>
  <c r="C200" i="3"/>
  <c r="C182" i="3"/>
  <c r="C138" i="3"/>
  <c r="C133" i="3"/>
  <c r="C123" i="3" s="1"/>
  <c r="C113" i="3"/>
  <c r="C103" i="3"/>
  <c r="C96" i="3"/>
  <c r="C83" i="3"/>
  <c r="C69" i="3" s="1"/>
  <c r="C64" i="3"/>
  <c r="C57" i="3" s="1"/>
  <c r="C10" i="3"/>
  <c r="C48" i="3"/>
  <c r="D47" i="5"/>
  <c r="D20" i="5"/>
  <c r="D8" i="5"/>
  <c r="C181" i="3" l="1"/>
  <c r="C95" i="3"/>
  <c r="C9" i="3"/>
  <c r="A3" i="8"/>
  <c r="A3" i="3"/>
  <c r="A3" i="2"/>
  <c r="E1" i="3"/>
  <c r="H3" i="8"/>
  <c r="H2" i="8"/>
  <c r="H1" i="8"/>
  <c r="A1" i="8"/>
  <c r="C8" i="7"/>
  <c r="C16" i="6"/>
  <c r="C8" i="6"/>
  <c r="C21" i="6" s="1"/>
  <c r="D138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C94" i="3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<sst xmlns="http://schemas.openxmlformats.org/spreadsheetml/2006/main" count="832" uniqueCount="588">
  <si>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</si>
  <si>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</si>
  <si>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</si>
  <si>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</si>
  <si>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</si>
  <si>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</si>
  <si>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</si>
  <si>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</si>
  <si>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</si>
  <si>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</si>
  <si>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</si>
  <si>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</si>
  <si>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</si>
  <si>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</si>
  <si>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</si>
  <si>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</si>
  <si>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</si>
  <si>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</si>
  <si>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</si>
  <si>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</si>
  <si>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</si>
  <si>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</si>
  <si>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</si>
  <si>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</si>
  <si>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</si>
  <si>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</si>
  <si>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</si>
  <si>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</si>
  <si>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</si>
  <si>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</si>
  <si>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</si>
  <si>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</si>
  <si>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</si>
  <si>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</si>
  <si>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</si>
  <si>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</si>
  <si>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</si>
  <si>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</si>
  <si>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</si>
  <si>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</si>
  <si>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</si>
  <si>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</si>
  <si>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</si>
  <si>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</si>
  <si>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</si>
  <si>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</si>
  <si>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</si>
  <si>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</si>
  <si>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</si>
  <si>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</si>
  <si>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</si>
  <si>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</si>
  <si>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</si>
  <si>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</si>
  <si>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</si>
  <si>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</si>
  <si>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</si>
  <si>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</si>
  <si>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</si>
  <si>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</si>
  <si>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</si>
  <si>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</si>
  <si>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</si>
  <si>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</si>
  <si>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</si>
  <si>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</si>
  <si>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</si>
  <si>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</si>
  <si>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</si>
  <si>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</si>
  <si>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</si>
  <si>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</si>
  <si>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</si>
  <si>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</si>
  <si>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</si>
  <si>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</si>
  <si>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</si>
  <si>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</si>
  <si>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</si>
  <si>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</si>
  <si>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</si>
  <si>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</si>
  <si>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</si>
  <si>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</si>
  <si>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</si>
  <si>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</si>
  <si>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</si>
  <si>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</si>
  <si>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</si>
  <si>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</si>
  <si>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</si>
  <si>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</si>
  <si>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</si>
  <si>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</si>
  <si>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</si>
  <si>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</si>
  <si>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</si>
  <si>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</si>
  <si>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</si>
  <si>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</si>
  <si>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</si>
  <si>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</si>
  <si>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</si>
  <si>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</si>
  <si>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</si>
  <si>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</si>
  <si>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</si>
  <si>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</si>
  <si>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</si>
  <si>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</si>
  <si>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</si>
  <si>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</si>
  <si>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</si>
  <si>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</si>
  <si>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</si>
  <si>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</si>
  <si>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</si>
  <si>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</si>
  <si>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</si>
  <si>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</si>
  <si>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</si>
  <si>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</si>
  <si>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</si>
  <si>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</si>
  <si>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</si>
  <si>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</si>
  <si>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</si>
  <si>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</si>
  <si>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</si>
  <si>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</si>
  <si>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</si>
  <si>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</si>
  <si>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</si>
  <si>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</si>
  <si>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</si>
  <si>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</si>
  <si>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</si>
  <si>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</si>
  <si>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</si>
  <si>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</si>
  <si>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</si>
  <si>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</si>
  <si>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</si>
  <si>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</si>
  <si>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</si>
  <si>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</si>
  <si>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</si>
  <si>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</si>
  <si>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</si>
  <si>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</si>
  <si>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</si>
  <si>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</si>
  <si>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</si>
  <si>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</si>
  <si>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</si>
  <si>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</si>
  <si>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</si>
  <si>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</si>
  <si>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</si>
  <si>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</si>
  <si>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</si>
  <si>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</si>
  <si>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</si>
  <si>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</si>
  <si>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</si>
  <si>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</si>
  <si>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</si>
  <si>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</si>
  <si>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</si>
  <si>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</si>
  <si>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</si>
  <si>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</si>
  <si>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</si>
  <si>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</si>
  <si>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</si>
  <si>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</si>
  <si>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</si>
  <si>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</si>
  <si>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</si>
  <si>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</si>
  <si>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</si>
  <si>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</si>
  <si>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</si>
  <si>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</si>
  <si>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</si>
  <si>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</si>
  <si>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</si>
  <si>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</si>
  <si>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</si>
  <si>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</si>
  <si>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</si>
  <si>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</si>
  <si>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</si>
  <si>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</si>
  <si>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</si>
  <si>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</si>
  <si>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</si>
  <si>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</si>
  <si>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</si>
  <si>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</si>
  <si>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</si>
  <si>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</si>
  <si>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</si>
  <si>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</si>
  <si>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</si>
  <si>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</si>
  <si>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</si>
  <si>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</si>
  <si>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</si>
  <si>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</si>
  <si>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</si>
  <si>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</si>
  <si>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</si>
  <si>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</si>
  <si>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</si>
  <si>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</si>
  <si>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</si>
  <si>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</si>
  <si>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</si>
  <si>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</si>
  <si>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</si>
  <si>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</si>
  <si>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</si>
  <si>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</si>
  <si>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</si>
  <si>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</si>
  <si>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</si>
  <si>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</si>
  <si>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</si>
  <si>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</si>
  <si>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</si>
  <si>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</si>
  <si>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</si>
  <si>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</si>
  <si>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</si>
  <si>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</si>
  <si>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</si>
  <si>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</si>
  <si>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</si>
  <si>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</si>
  <si>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</si>
  <si>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</si>
  <si>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</si>
  <si>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</si>
  <si>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</si>
  <si>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</si>
  <si>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</si>
  <si>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</si>
  <si>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</si>
  <si>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</si>
  <si>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</si>
  <si>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</si>
  <si>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</si>
  <si>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</si>
  <si>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</si>
  <si>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</si>
  <si>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</si>
  <si>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</si>
  <si>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</si>
  <si>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</si>
  <si>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</si>
  <si>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</si>
  <si>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</si>
  <si>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</si>
  <si>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</si>
  <si>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</si>
  <si>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</si>
  <si>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</si>
  <si>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</si>
  <si>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</si>
  <si>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</si>
  <si>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</si>
  <si>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</si>
  <si>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</si>
  <si>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</si>
  <si>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</si>
  <si>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</si>
  <si>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</si>
  <si>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</si>
  <si>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</si>
  <si>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</si>
  <si>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</si>
  <si>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</si>
  <si>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</si>
  <si>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</si>
  <si>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</si>
  <si>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</si>
  <si>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</si>
  <si>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</si>
  <si>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</si>
  <si>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</si>
  <si>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</si>
  <si>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</si>
  <si>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</si>
  <si>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</si>
  <si>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</si>
  <si>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</si>
  <si>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</si>
  <si>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</si>
  <si>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</si>
  <si>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</si>
  <si>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</si>
  <si>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</si>
  <si>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</si>
  <si>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</si>
  <si>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</si>
  <si>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</si>
  <si>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</si>
  <si>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</si>
  <si>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</si>
  <si>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</si>
  <si>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</si>
  <si>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</si>
  <si>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</si>
  <si>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</si>
  <si>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</si>
  <si>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</si>
  <si>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</si>
  <si>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</si>
  <si>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</si>
  <si>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</si>
  <si>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</si>
  <si>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</si>
  <si>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</si>
  <si>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</si>
  <si>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</si>
  <si>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</si>
  <si>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</si>
  <si>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</si>
  <si>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</si>
  <si>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</si>
  <si>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</si>
  <si>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</si>
  <si>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</si>
  <si>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</si>
  <si>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</si>
  <si>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</si>
  <si>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</si>
  <si>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</si>
  <si>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</si>
  <si>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</si>
  <si>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</si>
  <si>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</si>
  <si>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</si>
  <si>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</si>
  <si>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</si>
  <si>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</si>
  <si>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</si>
  <si>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</si>
  <si>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</si>
  <si>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</si>
  <si>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</si>
  <si>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</si>
  <si>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</si>
  <si>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</si>
  <si>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</si>
  <si>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</si>
  <si>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</si>
  <si>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</si>
  <si>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</si>
  <si>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</si>
  <si>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</si>
  <si>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</si>
  <si>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</si>
  <si>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</si>
  <si>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</si>
  <si>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</si>
  <si>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</si>
  <si>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</si>
  <si>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</si>
  <si>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</si>
  <si>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</si>
  <si>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</si>
  <si>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</si>
  <si>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</si>
  <si>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</si>
  <si>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</si>
  <si>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</si>
  <si>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</si>
  <si>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</si>
  <si>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</si>
  <si>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</si>
  <si>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</si>
  <si>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</si>
  <si>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</si>
  <si>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</si>
  <si>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</si>
  <si>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</si>
  <si>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</si>
  <si>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</si>
  <si>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</si>
  <si>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</si>
  <si>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</si>
  <si>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</si>
  <si>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</si>
  <si>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</si>
  <si>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</si>
  <si>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</si>
  <si>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</si>
  <si>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</si>
  <si>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</si>
  <si>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</si>
  <si>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</si>
  <si>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</si>
  <si>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</si>
  <si>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</si>
  <si>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</si>
  <si>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</si>
  <si>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</si>
  <si>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</si>
  <si>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</si>
  <si>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</si>
  <si>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</si>
  <si>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</si>
  <si>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</si>
  <si>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</si>
  <si>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</si>
  <si>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</si>
  <si>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</si>
  <si>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</si>
  <si>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</si>
  <si>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</si>
  <si>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</si>
  <si>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</si>
  <si>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</si>
  <si>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</si>
  <si>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</si>
  <si>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</si>
  <si>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</si>
  <si>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</si>
  <si>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</si>
  <si>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</si>
  <si>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</si>
  <si>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</si>
  <si>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</si>
  <si>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</si>
  <si>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</si>
  <si>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</si>
  <si>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</si>
  <si>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</si>
  <si>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</si>
  <si>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</si>
  <si>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</si>
  <si>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</si>
  <si>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</si>
  <si>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</si>
  <si>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</si>
  <si>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</si>
  <si>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</si>
  <si>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</si>
  <si>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</si>
  <si>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</si>
  <si>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</si>
  <si>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</si>
  <si>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</si>
  <si>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</si>
  <si>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</si>
  <si>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</si>
  <si>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</si>
  <si>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</si>
  <si>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</si>
  <si>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</si>
  <si>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</si>
  <si>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</si>
  <si>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</si>
  <si>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</si>
  <si>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</si>
  <si>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</si>
  <si>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</si>
  <si>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</si>
  <si>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</si>
  <si>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</si>
  <si>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</si>
  <si>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</si>
  <si>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</si>
  <si>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</si>
  <si>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</si>
  <si>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</si>
  <si>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</si>
  <si>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</si>
  <si>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</si>
  <si>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</si>
  <si>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</si>
  <si>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</si>
  <si>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</si>
  <si>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</si>
  <si>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</si>
  <si>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</si>
  <si>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</si>
  <si>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</si>
  <si>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</si>
  <si>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</si>
  <si>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</si>
  <si>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</si>
  <si>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</si>
  <si>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</si>
  <si>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</si>
  <si>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</si>
  <si>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</si>
  <si>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</si>
  <si>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</si>
  <si>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</si>
  <si>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</si>
  <si>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</si>
  <si>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</si>
  <si>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</si>
  <si>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</si>
  <si>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</si>
  <si>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</si>
  <si>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</si>
  <si>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</si>
  <si>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</si>
  <si>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</si>
  <si>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</si>
  <si>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</si>
  <si>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</si>
  <si>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</si>
  <si>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</si>
  <si>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</si>
  <si>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</si>
  <si>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</si>
  <si>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</si>
  <si>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</si>
  <si>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</si>
  <si>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</si>
  <si>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</si>
  <si>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</si>
  <si>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</si>
  <si>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</si>
  <si>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</si>
  <si>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</si>
  <si>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</si>
  <si>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</si>
  <si>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</si>
  <si>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</si>
  <si>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</si>
  <si>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</si>
  <si>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</si>
  <si>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</si>
  <si>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</si>
  <si>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</si>
  <si>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</si>
  <si>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</si>
  <si>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</si>
  <si>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</si>
  <si>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</si>
  <si>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</si>
  <si>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</si>
  <si>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</si>
  <si>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</si>
  <si>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</si>
  <si>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</si>
  <si>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</si>
  <si>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</si>
  <si>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</si>
  <si>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</si>
  <si>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</si>
  <si>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</si>
  <si>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</si>
  <si>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</si>
  <si>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</si>
  <si>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</si>
  <si>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</si>
  <si>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</si>
  <si>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</si>
  <si>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</si>
  <si>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</si>
  <si>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</si>
  <si>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</si>
  <si>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</si>
  <si>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</si>
  <si>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</si>
  <si>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</si>
  <si>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</si>
  <si>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</si>
  <si>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</si>
  <si>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</si>
  <si>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</si>
  <si>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</si>
  <si>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</si>
  <si>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</si>
  <si>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</si>
  <si>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</si>
  <si>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</si>
  <si>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</si>
  <si>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INSTITUTO PARA EL DESARROLLO Y ATENCIÓN A LAS JUVENTUDES DEL ESTADO DE GUANAJUATO</t>
  </si>
  <si>
    <t>Trimestral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</si>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</sst>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4" fillId="0" borderId="0" applyFont="0" applyFill="0" applyBorder="0" applyAlignment="0" applyProtection="0"/>
    <xf numFmtId="0" fontId="15" fillId="0" borderId="1"/>
    <xf numFmtId="0" fontId="15" fillId="0" borderId="1"/>
    <xf numFmtId="43" fontId="3" fillId="0" borderId="1" applyFont="0" applyFill="0" applyBorder="0" applyAlignment="0" applyProtection="0"/>
    <xf numFmtId="0" fontId="1" fillId="0" borderId="1"/>
    <xf numFmtId="0" fontId="1" fillId="0" borderId="1"/>
  </cellStyleXfs>
  <cellXfs count="160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4" fontId="3" fillId="0" borderId="12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4" fontId="3" fillId="0" borderId="10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3" fontId="11" fillId="0" borderId="1" xfId="2" applyNumberFormat="1" applyFont="1"/>
    <xf numFmtId="3" fontId="16" fillId="0" borderId="1" xfId="2" applyNumberFormat="1" applyFont="1"/>
    <xf numFmtId="3" fontId="8" fillId="0" borderId="1" xfId="2" applyNumberFormat="1" applyFont="1"/>
    <xf numFmtId="0" fontId="8" fillId="0" borderId="1" xfId="2" applyFont="1"/>
    <xf numFmtId="3" fontId="7" fillId="0" borderId="1" xfId="2" applyNumberFormat="1" applyFont="1"/>
    <xf numFmtId="3" fontId="8" fillId="0" borderId="0" xfId="0" applyNumberFormat="1" applyFont="1" applyAlignment="1">
      <alignment vertical="center"/>
    </xf>
    <xf numFmtId="3" fontId="8" fillId="0" borderId="1" xfId="3" applyNumberFormat="1" applyFont="1"/>
    <xf numFmtId="3" fontId="7" fillId="0" borderId="1" xfId="3" applyNumberFormat="1" applyFont="1"/>
    <xf numFmtId="4" fontId="8" fillId="0" borderId="1" xfId="3" applyNumberFormat="1" applyFont="1"/>
    <xf numFmtId="3" fontId="7" fillId="0" borderId="1" xfId="4" applyNumberFormat="1" applyFont="1" applyFill="1"/>
    <xf numFmtId="3" fontId="7" fillId="0" borderId="0" xfId="1" applyNumberFormat="1" applyFont="1" applyFill="1"/>
    <xf numFmtId="3" fontId="7" fillId="0" borderId="1" xfId="5" applyNumberFormat="1" applyFont="1"/>
    <xf numFmtId="3" fontId="2" fillId="0" borderId="0" xfId="0" applyNumberFormat="1" applyFont="1"/>
    <xf numFmtId="3" fontId="8" fillId="0" borderId="0" xfId="1" applyNumberFormat="1" applyFont="1" applyFill="1"/>
    <xf numFmtId="3" fontId="7" fillId="0" borderId="0" xfId="0" applyNumberFormat="1" applyFont="1" applyAlignment="1">
      <alignment vertical="center"/>
    </xf>
    <xf numFmtId="3" fontId="7" fillId="2" borderId="10" xfId="0" applyNumberFormat="1" applyFont="1" applyFill="1" applyBorder="1" applyAlignment="1">
      <alignment horizontal="right" vertical="center" wrapText="1"/>
    </xf>
    <xf numFmtId="3" fontId="8" fillId="0" borderId="20" xfId="6" applyNumberFormat="1" applyFont="1" applyBorder="1" applyAlignment="1">
      <alignment horizontal="right" vertical="center" wrapText="1" indent="1"/>
    </xf>
    <xf numFmtId="3" fontId="7" fillId="0" borderId="10" xfId="0" applyNumberFormat="1" applyFont="1" applyBorder="1" applyAlignment="1">
      <alignment horizontal="right" vertical="center" wrapText="1"/>
    </xf>
    <xf numFmtId="3" fontId="7" fillId="10" borderId="20" xfId="6" applyNumberFormat="1" applyFont="1" applyFill="1" applyBorder="1" applyAlignment="1">
      <alignment horizontal="right" vertical="center"/>
    </xf>
    <xf numFmtId="3" fontId="11" fillId="0" borderId="20" xfId="6" applyNumberFormat="1" applyFont="1" applyBorder="1" applyAlignment="1">
      <alignment horizontal="right" vertical="center" wrapText="1" indent="1"/>
    </xf>
    <xf numFmtId="3" fontId="2" fillId="0" borderId="10" xfId="0" applyNumberFormat="1" applyFont="1" applyBorder="1" applyAlignment="1">
      <alignment horizontal="right" vertical="center" wrapText="1"/>
    </xf>
    <xf numFmtId="0" fontId="8" fillId="0" borderId="1" xfId="3" applyFont="1"/>
    <xf numFmtId="3" fontId="3" fillId="0" borderId="17" xfId="0" applyNumberFormat="1" applyFont="1" applyBorder="1" applyAlignment="1">
      <alignment horizontal="right" vertical="center" wrapText="1"/>
    </xf>
    <xf numFmtId="3" fontId="3" fillId="0" borderId="19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7">
    <cellStyle name="Millares" xfId="1" builtinId="3"/>
    <cellStyle name="Millares 3" xfId="4" xr:uid="{750198D8-22F7-4CB4-89AE-91C2CC4037AF}"/>
    <cellStyle name="Normal" xfId="0" builtinId="0"/>
    <cellStyle name="Normal 2" xfId="5" xr:uid="{5D1EBC62-2D9B-4CC1-86C2-A4E3040D2ABC}"/>
    <cellStyle name="Normal 2 3" xfId="3" xr:uid="{4454B7EF-3A2D-438A-864E-697F2A76B96E}"/>
    <cellStyle name="Normal 3 2 2" xfId="6" xr:uid="{19BECFB6-B583-4F0E-BBB6-393FE878894F}"/>
    <cellStyle name="Normal 3 3" xfId="2" xr:uid="{09A491AC-4C28-4419-B686-9E83808148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tabSelected="1" workbookViewId="0">
      <selection activeCell="E41" sqref="E41"/>
    </sheetView>
  </sheetViews>
  <sheetFormatPr baseColWidth="10" defaultColWidth="14.42578125" defaultRowHeight="15" customHeight="1" x14ac:dyDescent="0.2"/>
  <cols>
    <col min="1" max="1" width="14.85546875" style="59" customWidth="1"/>
    <col min="2" max="2" width="73.85546875" style="59" customWidth="1"/>
    <col min="3" max="26" width="12.85546875" style="59" customWidth="1"/>
    <col min="27" max="16384" width="14.42578125" style="59"/>
  </cols>
  <sheetData>
    <row r="1" spans="1:5" ht="11.25" customHeight="1" x14ac:dyDescent="0.2">
      <c r="A1" s="146" t="s">
        <v>585</v>
      </c>
      <c r="B1" s="147"/>
      <c r="C1" s="39" t="s">
        <v>0</v>
      </c>
      <c r="D1" s="63">
        <v>2026</v>
      </c>
      <c r="E1" s="62"/>
    </row>
    <row r="2" spans="1:5" ht="11.25" customHeight="1" x14ac:dyDescent="0.2">
      <c r="A2" s="148" t="s">
        <v>1</v>
      </c>
      <c r="B2" s="149"/>
      <c r="C2" s="40" t="s">
        <v>2</v>
      </c>
      <c r="D2" s="64" t="s">
        <v>586</v>
      </c>
      <c r="E2" s="62"/>
    </row>
    <row r="3" spans="1:5" ht="11.25" customHeight="1" x14ac:dyDescent="0.2">
      <c r="A3" s="148" t="s">
        <v>587</v>
      </c>
      <c r="B3" s="149"/>
      <c r="C3" s="40" t="s">
        <v>3</v>
      </c>
      <c r="D3" s="64">
        <v>1</v>
      </c>
      <c r="E3" s="62"/>
    </row>
    <row r="4" spans="1:5" ht="11.25" customHeight="1" x14ac:dyDescent="0.2">
      <c r="A4" s="148" t="s">
        <v>4</v>
      </c>
      <c r="B4" s="149"/>
      <c r="C4" s="58"/>
      <c r="D4" s="64"/>
      <c r="E4" s="62"/>
    </row>
    <row r="5" spans="1:5" ht="15" customHeight="1" x14ac:dyDescent="0.2">
      <c r="A5" s="77" t="s">
        <v>5</v>
      </c>
      <c r="B5" s="150" t="s">
        <v>6</v>
      </c>
      <c r="C5" s="150"/>
      <c r="D5" s="151"/>
      <c r="E5" s="62"/>
    </row>
    <row r="6" spans="1:5" ht="9.75" customHeight="1" x14ac:dyDescent="0.2">
      <c r="A6" s="69"/>
      <c r="B6" s="141"/>
      <c r="C6" s="141"/>
      <c r="D6" s="142"/>
      <c r="E6" s="62"/>
    </row>
    <row r="7" spans="1:5" ht="9.75" customHeight="1" x14ac:dyDescent="0.2">
      <c r="A7" s="69"/>
      <c r="B7" s="143" t="s">
        <v>7</v>
      </c>
      <c r="C7" s="143"/>
      <c r="D7" s="144"/>
      <c r="E7" s="62"/>
    </row>
    <row r="8" spans="1:5" ht="9.75" customHeight="1" x14ac:dyDescent="0.2">
      <c r="A8" s="69"/>
      <c r="B8" s="65"/>
      <c r="C8" s="61"/>
      <c r="D8" s="60"/>
      <c r="E8" s="62"/>
    </row>
    <row r="9" spans="1:5" ht="9.75" customHeight="1" x14ac:dyDescent="0.2">
      <c r="A9" s="69"/>
      <c r="B9" s="66" t="s">
        <v>8</v>
      </c>
      <c r="C9" s="61"/>
      <c r="D9" s="60"/>
      <c r="E9" s="62"/>
    </row>
    <row r="10" spans="1:5" ht="9.75" customHeight="1" x14ac:dyDescent="0.2">
      <c r="A10" s="70" t="s">
        <v>9</v>
      </c>
      <c r="B10" s="61" t="s">
        <v>10</v>
      </c>
      <c r="C10" s="61"/>
      <c r="D10" s="60"/>
      <c r="E10" s="62"/>
    </row>
    <row r="11" spans="1:5" ht="9.75" customHeight="1" x14ac:dyDescent="0.2">
      <c r="A11" s="70" t="s">
        <v>11</v>
      </c>
      <c r="B11" s="61" t="s">
        <v>12</v>
      </c>
      <c r="C11" s="61"/>
      <c r="D11" s="60"/>
      <c r="E11" s="62"/>
    </row>
    <row r="12" spans="1:5" ht="9.75" customHeight="1" x14ac:dyDescent="0.2">
      <c r="A12" s="70" t="s">
        <v>13</v>
      </c>
      <c r="B12" s="61" t="s">
        <v>14</v>
      </c>
      <c r="C12" s="61"/>
      <c r="D12" s="60"/>
      <c r="E12" s="62"/>
    </row>
    <row r="13" spans="1:5" ht="9.75" customHeight="1" x14ac:dyDescent="0.2">
      <c r="A13" s="70" t="s">
        <v>15</v>
      </c>
      <c r="B13" s="61" t="s">
        <v>16</v>
      </c>
      <c r="C13" s="61"/>
      <c r="D13" s="60"/>
      <c r="E13" s="62"/>
    </row>
    <row r="14" spans="1:5" ht="9.75" customHeight="1" x14ac:dyDescent="0.2">
      <c r="A14" s="70" t="s">
        <v>17</v>
      </c>
      <c r="B14" s="61" t="s">
        <v>18</v>
      </c>
      <c r="C14" s="61"/>
      <c r="D14" s="60"/>
      <c r="E14" s="62"/>
    </row>
    <row r="15" spans="1:5" ht="9.75" customHeight="1" x14ac:dyDescent="0.2">
      <c r="A15" s="70" t="s">
        <v>19</v>
      </c>
      <c r="B15" s="61" t="s">
        <v>20</v>
      </c>
      <c r="C15" s="61"/>
      <c r="D15" s="60"/>
      <c r="E15" s="62"/>
    </row>
    <row r="16" spans="1:5" ht="9.75" customHeight="1" x14ac:dyDescent="0.2">
      <c r="A16" s="70" t="s">
        <v>21</v>
      </c>
      <c r="B16" s="61" t="s">
        <v>22</v>
      </c>
      <c r="C16" s="61"/>
      <c r="D16" s="60"/>
      <c r="E16" s="62"/>
    </row>
    <row r="17" spans="1:5" ht="9.75" customHeight="1" x14ac:dyDescent="0.2">
      <c r="A17" s="70" t="s">
        <v>23</v>
      </c>
      <c r="B17" s="61" t="s">
        <v>24</v>
      </c>
      <c r="C17" s="62"/>
      <c r="D17" s="71"/>
      <c r="E17" s="62"/>
    </row>
    <row r="18" spans="1:5" ht="9.75" customHeight="1" x14ac:dyDescent="0.2">
      <c r="A18" s="70" t="s">
        <v>25</v>
      </c>
      <c r="B18" s="61" t="s">
        <v>26</v>
      </c>
      <c r="C18" s="62"/>
      <c r="D18" s="71"/>
      <c r="E18" s="62"/>
    </row>
    <row r="19" spans="1:5" ht="9.75" customHeight="1" x14ac:dyDescent="0.2">
      <c r="A19" s="70" t="s">
        <v>27</v>
      </c>
      <c r="B19" s="61" t="s">
        <v>28</v>
      </c>
      <c r="C19" s="62"/>
      <c r="D19" s="71"/>
      <c r="E19" s="62"/>
    </row>
    <row r="20" spans="1:5" ht="9.75" customHeight="1" x14ac:dyDescent="0.2">
      <c r="A20" s="70" t="s">
        <v>29</v>
      </c>
      <c r="B20" s="61" t="s">
        <v>30</v>
      </c>
      <c r="C20" s="62"/>
      <c r="D20" s="71"/>
      <c r="E20" s="62"/>
    </row>
    <row r="21" spans="1:5" ht="9.75" customHeight="1" x14ac:dyDescent="0.2">
      <c r="A21" s="70" t="s">
        <v>31</v>
      </c>
      <c r="B21" s="61" t="s">
        <v>32</v>
      </c>
      <c r="C21" s="62"/>
      <c r="D21" s="71"/>
      <c r="E21" s="62"/>
    </row>
    <row r="22" spans="1:5" ht="9.75" customHeight="1" x14ac:dyDescent="0.2">
      <c r="A22" s="70" t="s">
        <v>33</v>
      </c>
      <c r="B22" s="61" t="s">
        <v>34</v>
      </c>
      <c r="C22" s="62"/>
      <c r="D22" s="71"/>
      <c r="E22" s="62"/>
    </row>
    <row r="23" spans="1:5" ht="9.75" customHeight="1" x14ac:dyDescent="0.2">
      <c r="A23" s="70" t="s">
        <v>35</v>
      </c>
      <c r="B23" s="61" t="s">
        <v>36</v>
      </c>
      <c r="C23" s="62"/>
      <c r="D23" s="71"/>
      <c r="E23" s="62"/>
    </row>
    <row r="24" spans="1:5" ht="9.75" customHeight="1" x14ac:dyDescent="0.2">
      <c r="A24" s="70" t="s">
        <v>37</v>
      </c>
      <c r="B24" s="61" t="s">
        <v>38</v>
      </c>
      <c r="C24" s="62"/>
      <c r="D24" s="71"/>
      <c r="E24" s="62"/>
    </row>
    <row r="25" spans="1:5" ht="9.75" customHeight="1" x14ac:dyDescent="0.2">
      <c r="A25" s="70" t="s">
        <v>39</v>
      </c>
      <c r="B25" s="61" t="s">
        <v>40</v>
      </c>
      <c r="C25" s="62"/>
      <c r="D25" s="71"/>
      <c r="E25" s="62"/>
    </row>
    <row r="26" spans="1:5" ht="9.75" customHeight="1" x14ac:dyDescent="0.2">
      <c r="A26" s="70" t="s">
        <v>41</v>
      </c>
      <c r="B26" s="61" t="s">
        <v>42</v>
      </c>
      <c r="C26" s="62"/>
      <c r="D26" s="71"/>
      <c r="E26" s="62"/>
    </row>
    <row r="27" spans="1:5" ht="9.75" customHeight="1" x14ac:dyDescent="0.2">
      <c r="A27" s="70" t="s">
        <v>43</v>
      </c>
      <c r="B27" s="61" t="s">
        <v>44</v>
      </c>
      <c r="C27" s="62"/>
      <c r="D27" s="71"/>
      <c r="E27" s="62"/>
    </row>
    <row r="28" spans="1:5" ht="9.75" customHeight="1" x14ac:dyDescent="0.2">
      <c r="A28" s="70" t="s">
        <v>45</v>
      </c>
      <c r="B28" s="61" t="s">
        <v>46</v>
      </c>
      <c r="C28" s="62"/>
      <c r="D28" s="71"/>
      <c r="E28" s="62"/>
    </row>
    <row r="29" spans="1:5" ht="9.75" customHeight="1" x14ac:dyDescent="0.2">
      <c r="A29" s="70" t="s">
        <v>47</v>
      </c>
      <c r="B29" s="61" t="s">
        <v>48</v>
      </c>
      <c r="C29" s="62"/>
      <c r="D29" s="71"/>
      <c r="E29" s="62"/>
    </row>
    <row r="30" spans="1:5" ht="9.75" customHeight="1" x14ac:dyDescent="0.2">
      <c r="A30" s="70" t="s">
        <v>49</v>
      </c>
      <c r="B30" s="61" t="s">
        <v>50</v>
      </c>
      <c r="C30" s="62"/>
      <c r="D30" s="71"/>
      <c r="E30" s="62"/>
    </row>
    <row r="31" spans="1:5" ht="9.75" customHeight="1" x14ac:dyDescent="0.2">
      <c r="A31" s="70" t="s">
        <v>51</v>
      </c>
      <c r="B31" s="61" t="s">
        <v>52</v>
      </c>
      <c r="C31" s="62"/>
      <c r="D31" s="71"/>
      <c r="E31" s="62"/>
    </row>
    <row r="32" spans="1:5" ht="9.75" customHeight="1" x14ac:dyDescent="0.2">
      <c r="A32" s="70" t="s">
        <v>53</v>
      </c>
      <c r="B32" s="61" t="s">
        <v>54</v>
      </c>
      <c r="C32" s="62"/>
      <c r="D32" s="71"/>
      <c r="E32" s="62"/>
    </row>
    <row r="33" spans="1:5" s="1" customFormat="1" ht="9.75" customHeight="1" x14ac:dyDescent="0.2">
      <c r="A33" s="72"/>
      <c r="B33" s="61"/>
      <c r="C33" s="61"/>
      <c r="D33" s="60"/>
      <c r="E33" s="61"/>
    </row>
    <row r="34" spans="1:5" s="1" customFormat="1" ht="9.75" customHeight="1" x14ac:dyDescent="0.2">
      <c r="A34" s="72"/>
      <c r="B34" s="61"/>
      <c r="C34" s="61"/>
      <c r="D34" s="60"/>
      <c r="E34" s="61"/>
    </row>
    <row r="35" spans="1:5" ht="9.75" customHeight="1" x14ac:dyDescent="0.2">
      <c r="A35" s="70" t="s">
        <v>55</v>
      </c>
      <c r="B35" s="67" t="s">
        <v>56</v>
      </c>
      <c r="C35" s="62"/>
      <c r="D35" s="71"/>
      <c r="E35" s="62"/>
    </row>
    <row r="36" spans="1:5" ht="9.75" customHeight="1" x14ac:dyDescent="0.2">
      <c r="A36" s="70" t="s">
        <v>57</v>
      </c>
      <c r="B36" s="67" t="s">
        <v>58</v>
      </c>
      <c r="C36" s="62"/>
      <c r="D36" s="71"/>
      <c r="E36" s="62"/>
    </row>
    <row r="37" spans="1:5" ht="9.75" customHeight="1" x14ac:dyDescent="0.2">
      <c r="A37" s="69"/>
      <c r="B37" s="61"/>
      <c r="C37" s="62"/>
      <c r="D37" s="71"/>
      <c r="E37" s="62"/>
    </row>
    <row r="38" spans="1:5" ht="9.75" customHeight="1" x14ac:dyDescent="0.2">
      <c r="A38" s="69"/>
      <c r="B38" s="65" t="s">
        <v>59</v>
      </c>
      <c r="C38" s="62"/>
      <c r="D38" s="71"/>
      <c r="E38" s="62"/>
    </row>
    <row r="39" spans="1:5" ht="9.75" customHeight="1" x14ac:dyDescent="0.2">
      <c r="A39" s="69" t="s">
        <v>60</v>
      </c>
      <c r="B39" s="67" t="s">
        <v>61</v>
      </c>
      <c r="C39" s="62"/>
      <c r="D39" s="71"/>
      <c r="E39" s="62"/>
    </row>
    <row r="40" spans="1:5" ht="9.75" customHeight="1" x14ac:dyDescent="0.2">
      <c r="A40" s="69"/>
      <c r="B40" s="67" t="s">
        <v>62</v>
      </c>
      <c r="C40" s="62"/>
      <c r="D40" s="71"/>
      <c r="E40" s="62"/>
    </row>
    <row r="41" spans="1:5" ht="14.25" customHeight="1" x14ac:dyDescent="0.2">
      <c r="A41" s="69"/>
      <c r="B41" s="68" t="s">
        <v>63</v>
      </c>
      <c r="C41" s="62"/>
      <c r="D41" s="71"/>
      <c r="E41" s="62"/>
    </row>
    <row r="42" spans="1:5" ht="9.75" customHeight="1" x14ac:dyDescent="0.2">
      <c r="A42" s="69"/>
      <c r="B42" s="68" t="s">
        <v>64</v>
      </c>
      <c r="C42" s="62"/>
      <c r="D42" s="71"/>
      <c r="E42" s="62"/>
    </row>
    <row r="43" spans="1:5" ht="9.75" customHeight="1" x14ac:dyDescent="0.2">
      <c r="A43" s="73"/>
      <c r="B43" s="74"/>
      <c r="C43" s="75"/>
      <c r="D43" s="76"/>
      <c r="E43" s="62"/>
    </row>
    <row r="44" spans="1:5" ht="9.75" customHeight="1" x14ac:dyDescent="0.2">
      <c r="A44" s="61"/>
      <c r="B44" s="61"/>
      <c r="C44" s="62"/>
      <c r="D44" s="62"/>
    </row>
    <row r="45" spans="1:5" ht="11.25" x14ac:dyDescent="0.2">
      <c r="A45" s="145" t="s">
        <v>65</v>
      </c>
      <c r="B45" s="145"/>
      <c r="C45" s="145"/>
      <c r="D45" s="145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tabSelected="1" workbookViewId="0">
      <selection activeCell="E41" sqref="E41"/>
    </sheetView>
  </sheetViews>
  <sheetFormatPr baseColWidth="10" defaultColWidth="14.42578125" defaultRowHeight="15" x14ac:dyDescent="0.25"/>
  <cols>
    <col min="1" max="1" width="10" style="78" customWidth="1"/>
    <col min="2" max="2" width="72.85546875" style="78" customWidth="1"/>
    <col min="3" max="3" width="15.85546875" style="78" customWidth="1"/>
    <col min="4" max="4" width="11.140625" style="78" customWidth="1"/>
    <col min="5" max="5" width="9.5703125" style="78" bestFit="1" customWidth="1"/>
    <col min="6" max="26" width="9.140625" style="78" customWidth="1"/>
    <col min="27" max="16384" width="14.42578125" style="78"/>
  </cols>
  <sheetData>
    <row r="1" spans="1:5" x14ac:dyDescent="0.25">
      <c r="A1" s="153" t="str">
        <f>'Notas a los Edos Financieros'!A1</f>
        <v>INSTITUTO PARA EL DESARROLLO Y ATENCIÓN A LAS JUVENTUDES DEL ESTADO DE GUANAJUATO</v>
      </c>
      <c r="B1" s="154"/>
      <c r="C1" s="154"/>
      <c r="D1" s="43" t="s">
        <v>0</v>
      </c>
      <c r="E1" s="58">
        <f>'Notas a los Edos Financieros'!D1</f>
        <v>2026</v>
      </c>
    </row>
    <row r="2" spans="1:5" x14ac:dyDescent="0.25">
      <c r="A2" s="153" t="s">
        <v>66</v>
      </c>
      <c r="B2" s="154"/>
      <c r="C2" s="154"/>
      <c r="D2" s="43" t="s">
        <v>2</v>
      </c>
      <c r="E2" s="58" t="str">
        <f>'Notas a los Edos Financieros'!D2</f>
        <v>Trimestral</v>
      </c>
    </row>
    <row r="3" spans="1:5" x14ac:dyDescent="0.25">
      <c r="A3" s="153" t="str">
        <f>'Notas a los Edos Financieros'!A3</f>
        <v>Del 1 de Enero al 31 de Marzo de 2026</v>
      </c>
      <c r="B3" s="154"/>
      <c r="C3" s="154"/>
      <c r="D3" s="43" t="s">
        <v>3</v>
      </c>
      <c r="E3" s="58">
        <f>'Notas a los Edos Financieros'!D3</f>
        <v>1</v>
      </c>
    </row>
    <row r="4" spans="1:5" x14ac:dyDescent="0.25">
      <c r="A4" s="153" t="s">
        <v>4</v>
      </c>
      <c r="B4" s="154"/>
      <c r="C4" s="154"/>
      <c r="D4" s="44"/>
      <c r="E4" s="44"/>
    </row>
    <row r="5" spans="1:5" x14ac:dyDescent="0.25">
      <c r="A5" s="155" t="s">
        <v>67</v>
      </c>
      <c r="B5" s="155"/>
      <c r="C5" s="155"/>
      <c r="D5" s="155"/>
      <c r="E5" s="155"/>
    </row>
    <row r="6" spans="1:5" x14ac:dyDescent="0.25">
      <c r="A6" s="79"/>
      <c r="B6" s="79"/>
      <c r="C6" s="79"/>
      <c r="D6" s="95"/>
      <c r="E6" s="79"/>
    </row>
    <row r="7" spans="1:5" x14ac:dyDescent="0.25">
      <c r="A7" s="152" t="s">
        <v>68</v>
      </c>
      <c r="B7" s="152"/>
      <c r="C7" s="152"/>
      <c r="D7" s="152"/>
      <c r="E7" s="152"/>
    </row>
    <row r="8" spans="1:5" x14ac:dyDescent="0.25">
      <c r="A8" s="83" t="s">
        <v>69</v>
      </c>
      <c r="B8" s="83" t="s">
        <v>70</v>
      </c>
      <c r="C8" s="54" t="s">
        <v>71</v>
      </c>
      <c r="D8" s="96" t="s">
        <v>72</v>
      </c>
      <c r="E8" s="54" t="s">
        <v>73</v>
      </c>
    </row>
    <row r="9" spans="1:5" x14ac:dyDescent="0.2">
      <c r="A9" s="5">
        <v>4000</v>
      </c>
      <c r="B9" s="97" t="s">
        <v>10</v>
      </c>
      <c r="C9" s="106">
        <f>SUM(C10+C57+C69)</f>
        <v>37481680.780000001</v>
      </c>
      <c r="D9" s="99"/>
      <c r="E9" s="79"/>
    </row>
    <row r="10" spans="1:5" x14ac:dyDescent="0.2">
      <c r="A10" s="5">
        <v>4100</v>
      </c>
      <c r="B10" s="97" t="s">
        <v>74</v>
      </c>
      <c r="C10" s="106">
        <f>SUM(C11+C21+C27+C30+C36+C39+C48)</f>
        <v>5214361.59</v>
      </c>
      <c r="D10" s="99"/>
      <c r="E10" s="79"/>
    </row>
    <row r="11" spans="1:5" x14ac:dyDescent="0.25">
      <c r="A11" s="5">
        <v>4110</v>
      </c>
      <c r="B11" s="97" t="s">
        <v>75</v>
      </c>
      <c r="C11" s="98">
        <v>0</v>
      </c>
      <c r="D11" s="99" t="str">
        <f t="shared" ref="D11:D20" si="0">IFERROR(C11/$C$12,"")</f>
        <v/>
      </c>
      <c r="E11" s="79"/>
    </row>
    <row r="12" spans="1:5" x14ac:dyDescent="0.25">
      <c r="A12" s="6">
        <v>4111</v>
      </c>
      <c r="B12" s="84" t="s">
        <v>76</v>
      </c>
      <c r="C12" s="100">
        <v>0</v>
      </c>
      <c r="D12" s="99" t="str">
        <f t="shared" si="0"/>
        <v/>
      </c>
      <c r="E12" s="79"/>
    </row>
    <row r="13" spans="1:5" x14ac:dyDescent="0.25">
      <c r="A13" s="6">
        <v>4112</v>
      </c>
      <c r="B13" s="84" t="s">
        <v>77</v>
      </c>
      <c r="C13" s="100">
        <v>0</v>
      </c>
      <c r="D13" s="99" t="str">
        <f t="shared" si="0"/>
        <v/>
      </c>
      <c r="E13" s="79"/>
    </row>
    <row r="14" spans="1:5" x14ac:dyDescent="0.25">
      <c r="A14" s="6">
        <v>4113</v>
      </c>
      <c r="B14" s="84" t="s">
        <v>78</v>
      </c>
      <c r="C14" s="100">
        <v>0</v>
      </c>
      <c r="D14" s="99" t="str">
        <f t="shared" si="0"/>
        <v/>
      </c>
      <c r="E14" s="79"/>
    </row>
    <row r="15" spans="1:5" x14ac:dyDescent="0.25">
      <c r="A15" s="6">
        <v>4114</v>
      </c>
      <c r="B15" s="84" t="s">
        <v>79</v>
      </c>
      <c r="C15" s="100">
        <v>0</v>
      </c>
      <c r="D15" s="99" t="str">
        <f t="shared" si="0"/>
        <v/>
      </c>
      <c r="E15" s="79"/>
    </row>
    <row r="16" spans="1:5" x14ac:dyDescent="0.25">
      <c r="A16" s="6">
        <v>4115</v>
      </c>
      <c r="B16" s="84" t="s">
        <v>80</v>
      </c>
      <c r="C16" s="100">
        <v>0</v>
      </c>
      <c r="D16" s="99" t="str">
        <f t="shared" si="0"/>
        <v/>
      </c>
      <c r="E16" s="79"/>
    </row>
    <row r="17" spans="1:5" x14ac:dyDescent="0.25">
      <c r="A17" s="6">
        <v>4116</v>
      </c>
      <c r="B17" s="84" t="s">
        <v>81</v>
      </c>
      <c r="C17" s="100">
        <v>0</v>
      </c>
      <c r="D17" s="99" t="str">
        <f t="shared" si="0"/>
        <v/>
      </c>
      <c r="E17" s="79"/>
    </row>
    <row r="18" spans="1:5" x14ac:dyDescent="0.25">
      <c r="A18" s="6">
        <v>4117</v>
      </c>
      <c r="B18" s="84" t="s">
        <v>82</v>
      </c>
      <c r="C18" s="100">
        <v>0</v>
      </c>
      <c r="D18" s="99" t="str">
        <f t="shared" si="0"/>
        <v/>
      </c>
      <c r="E18" s="79"/>
    </row>
    <row r="19" spans="1:5" ht="22.5" x14ac:dyDescent="0.25">
      <c r="A19" s="6">
        <v>4118</v>
      </c>
      <c r="B19" s="101" t="s">
        <v>83</v>
      </c>
      <c r="C19" s="100">
        <v>0</v>
      </c>
      <c r="D19" s="99" t="str">
        <f t="shared" si="0"/>
        <v/>
      </c>
      <c r="E19" s="79"/>
    </row>
    <row r="20" spans="1:5" x14ac:dyDescent="0.25">
      <c r="A20" s="6">
        <v>4119</v>
      </c>
      <c r="B20" s="84" t="s">
        <v>84</v>
      </c>
      <c r="C20" s="100">
        <v>0</v>
      </c>
      <c r="D20" s="99" t="str">
        <f t="shared" si="0"/>
        <v/>
      </c>
      <c r="E20" s="79"/>
    </row>
    <row r="21" spans="1:5" x14ac:dyDescent="0.25">
      <c r="A21" s="5">
        <v>4120</v>
      </c>
      <c r="B21" s="97" t="s">
        <v>85</v>
      </c>
      <c r="C21" s="98">
        <v>0</v>
      </c>
      <c r="D21" s="99" t="str">
        <f t="shared" ref="D21:D26" si="1">IFERROR(C21/$C$21,"")</f>
        <v/>
      </c>
      <c r="E21" s="79"/>
    </row>
    <row r="22" spans="1:5" x14ac:dyDescent="0.25">
      <c r="A22" s="6">
        <v>4121</v>
      </c>
      <c r="B22" s="84" t="s">
        <v>86</v>
      </c>
      <c r="C22" s="100">
        <v>0</v>
      </c>
      <c r="D22" s="99" t="str">
        <f t="shared" si="1"/>
        <v/>
      </c>
      <c r="E22" s="79"/>
    </row>
    <row r="23" spans="1:5" x14ac:dyDescent="0.25">
      <c r="A23" s="6">
        <v>4122</v>
      </c>
      <c r="B23" s="84" t="s">
        <v>87</v>
      </c>
      <c r="C23" s="100">
        <v>0</v>
      </c>
      <c r="D23" s="99" t="str">
        <f t="shared" si="1"/>
        <v/>
      </c>
      <c r="E23" s="79"/>
    </row>
    <row r="24" spans="1:5" x14ac:dyDescent="0.25">
      <c r="A24" s="6">
        <v>4123</v>
      </c>
      <c r="B24" s="84" t="s">
        <v>88</v>
      </c>
      <c r="C24" s="100">
        <v>0</v>
      </c>
      <c r="D24" s="99" t="str">
        <f t="shared" si="1"/>
        <v/>
      </c>
      <c r="E24" s="79"/>
    </row>
    <row r="25" spans="1:5" x14ac:dyDescent="0.25">
      <c r="A25" s="6">
        <v>4124</v>
      </c>
      <c r="B25" s="84" t="s">
        <v>89</v>
      </c>
      <c r="C25" s="100">
        <v>0</v>
      </c>
      <c r="D25" s="99" t="str">
        <f t="shared" si="1"/>
        <v/>
      </c>
      <c r="E25" s="79"/>
    </row>
    <row r="26" spans="1:5" x14ac:dyDescent="0.25">
      <c r="A26" s="6">
        <v>4129</v>
      </c>
      <c r="B26" s="84" t="s">
        <v>90</v>
      </c>
      <c r="C26" s="100">
        <v>0</v>
      </c>
      <c r="D26" s="99" t="str">
        <f t="shared" si="1"/>
        <v/>
      </c>
      <c r="E26" s="79"/>
    </row>
    <row r="27" spans="1:5" x14ac:dyDescent="0.25">
      <c r="A27" s="5">
        <v>4130</v>
      </c>
      <c r="B27" s="97" t="s">
        <v>91</v>
      </c>
      <c r="C27" s="98">
        <v>0</v>
      </c>
      <c r="D27" s="99" t="str">
        <f t="shared" ref="D27:D29" si="2">IFERROR(C27/$C$27,"")</f>
        <v/>
      </c>
      <c r="E27" s="79"/>
    </row>
    <row r="28" spans="1:5" x14ac:dyDescent="0.25">
      <c r="A28" s="6">
        <v>4131</v>
      </c>
      <c r="B28" s="84" t="s">
        <v>92</v>
      </c>
      <c r="C28" s="100">
        <v>0</v>
      </c>
      <c r="D28" s="99" t="str">
        <f t="shared" si="2"/>
        <v/>
      </c>
      <c r="E28" s="79"/>
    </row>
    <row r="29" spans="1:5" ht="22.5" x14ac:dyDescent="0.25">
      <c r="A29" s="6">
        <v>4132</v>
      </c>
      <c r="B29" s="101" t="s">
        <v>93</v>
      </c>
      <c r="C29" s="100">
        <v>0</v>
      </c>
      <c r="D29" s="99" t="str">
        <f t="shared" si="2"/>
        <v/>
      </c>
      <c r="E29" s="79"/>
    </row>
    <row r="30" spans="1:5" x14ac:dyDescent="0.25">
      <c r="A30" s="5">
        <v>4140</v>
      </c>
      <c r="B30" s="97" t="s">
        <v>94</v>
      </c>
      <c r="C30" s="98">
        <v>0</v>
      </c>
      <c r="D30" s="99" t="str">
        <f t="shared" ref="D30:D35" si="3">IFERROR(C30/$C$30,"")</f>
        <v/>
      </c>
      <c r="E30" s="79"/>
    </row>
    <row r="31" spans="1:5" x14ac:dyDescent="0.25">
      <c r="A31" s="6">
        <v>4141</v>
      </c>
      <c r="B31" s="84" t="s">
        <v>95</v>
      </c>
      <c r="C31" s="100">
        <v>0</v>
      </c>
      <c r="D31" s="99" t="str">
        <f t="shared" si="3"/>
        <v/>
      </c>
      <c r="E31" s="79"/>
    </row>
    <row r="32" spans="1:5" x14ac:dyDescent="0.25">
      <c r="A32" s="6">
        <v>4143</v>
      </c>
      <c r="B32" s="84" t="s">
        <v>96</v>
      </c>
      <c r="C32" s="100">
        <v>0</v>
      </c>
      <c r="D32" s="99" t="str">
        <f t="shared" si="3"/>
        <v/>
      </c>
      <c r="E32" s="79"/>
    </row>
    <row r="33" spans="1:5" x14ac:dyDescent="0.25">
      <c r="A33" s="6">
        <v>4144</v>
      </c>
      <c r="B33" s="84" t="s">
        <v>97</v>
      </c>
      <c r="C33" s="100">
        <v>0</v>
      </c>
      <c r="D33" s="99" t="str">
        <f t="shared" si="3"/>
        <v/>
      </c>
      <c r="E33" s="79"/>
    </row>
    <row r="34" spans="1:5" ht="22.5" x14ac:dyDescent="0.25">
      <c r="A34" s="6">
        <v>4145</v>
      </c>
      <c r="B34" s="101" t="s">
        <v>98</v>
      </c>
      <c r="C34" s="100">
        <v>0</v>
      </c>
      <c r="D34" s="99" t="str">
        <f t="shared" si="3"/>
        <v/>
      </c>
      <c r="E34" s="79"/>
    </row>
    <row r="35" spans="1:5" x14ac:dyDescent="0.25">
      <c r="A35" s="6">
        <v>4149</v>
      </c>
      <c r="B35" s="84" t="s">
        <v>99</v>
      </c>
      <c r="C35" s="100">
        <v>0</v>
      </c>
      <c r="D35" s="99" t="str">
        <f t="shared" si="3"/>
        <v/>
      </c>
      <c r="E35" s="79"/>
    </row>
    <row r="36" spans="1:5" x14ac:dyDescent="0.25">
      <c r="A36" s="5">
        <v>4150</v>
      </c>
      <c r="B36" s="97" t="s">
        <v>100</v>
      </c>
      <c r="C36" s="98">
        <v>0</v>
      </c>
      <c r="D36" s="99" t="str">
        <f t="shared" ref="D36:D38" si="4">IFERROR(C36/$C$36,"")</f>
        <v/>
      </c>
      <c r="E36" s="79"/>
    </row>
    <row r="37" spans="1:5" x14ac:dyDescent="0.25">
      <c r="A37" s="6">
        <v>4151</v>
      </c>
      <c r="B37" s="84" t="s">
        <v>100</v>
      </c>
      <c r="C37" s="100">
        <v>0</v>
      </c>
      <c r="D37" s="99" t="str">
        <f t="shared" si="4"/>
        <v/>
      </c>
      <c r="E37" s="79"/>
    </row>
    <row r="38" spans="1:5" ht="22.5" x14ac:dyDescent="0.25">
      <c r="A38" s="6">
        <v>4154</v>
      </c>
      <c r="B38" s="101" t="s">
        <v>101</v>
      </c>
      <c r="C38" s="100">
        <v>0</v>
      </c>
      <c r="D38" s="99" t="str">
        <f t="shared" si="4"/>
        <v/>
      </c>
      <c r="E38" s="79"/>
    </row>
    <row r="39" spans="1:5" x14ac:dyDescent="0.25">
      <c r="A39" s="5">
        <v>4160</v>
      </c>
      <c r="B39" s="97" t="s">
        <v>102</v>
      </c>
      <c r="C39" s="98">
        <v>0</v>
      </c>
      <c r="D39" s="99" t="str">
        <f t="shared" ref="D39:D47" si="5">IFERROR(C39/$C$39,"")</f>
        <v/>
      </c>
      <c r="E39" s="79"/>
    </row>
    <row r="40" spans="1:5" x14ac:dyDescent="0.25">
      <c r="A40" s="6">
        <v>4161</v>
      </c>
      <c r="B40" s="84" t="s">
        <v>103</v>
      </c>
      <c r="C40" s="100">
        <v>0</v>
      </c>
      <c r="D40" s="99" t="str">
        <f t="shared" si="5"/>
        <v/>
      </c>
      <c r="E40" s="79"/>
    </row>
    <row r="41" spans="1:5" x14ac:dyDescent="0.25">
      <c r="A41" s="6">
        <v>4162</v>
      </c>
      <c r="B41" s="84" t="s">
        <v>104</v>
      </c>
      <c r="C41" s="100">
        <v>0</v>
      </c>
      <c r="D41" s="99" t="str">
        <f t="shared" si="5"/>
        <v/>
      </c>
      <c r="E41" s="79"/>
    </row>
    <row r="42" spans="1:5" x14ac:dyDescent="0.25">
      <c r="A42" s="6">
        <v>4163</v>
      </c>
      <c r="B42" s="84" t="s">
        <v>105</v>
      </c>
      <c r="C42" s="100">
        <v>0</v>
      </c>
      <c r="D42" s="99" t="str">
        <f t="shared" si="5"/>
        <v/>
      </c>
      <c r="E42" s="79"/>
    </row>
    <row r="43" spans="1:5" x14ac:dyDescent="0.25">
      <c r="A43" s="6">
        <v>4164</v>
      </c>
      <c r="B43" s="84" t="s">
        <v>106</v>
      </c>
      <c r="C43" s="100">
        <v>0</v>
      </c>
      <c r="D43" s="99" t="str">
        <f t="shared" si="5"/>
        <v/>
      </c>
      <c r="E43" s="79"/>
    </row>
    <row r="44" spans="1:5" x14ac:dyDescent="0.25">
      <c r="A44" s="6">
        <v>4165</v>
      </c>
      <c r="B44" s="84" t="s">
        <v>107</v>
      </c>
      <c r="C44" s="100">
        <v>0</v>
      </c>
      <c r="D44" s="99" t="str">
        <f t="shared" si="5"/>
        <v/>
      </c>
      <c r="E44" s="79"/>
    </row>
    <row r="45" spans="1:5" ht="22.5" x14ac:dyDescent="0.25">
      <c r="A45" s="6">
        <v>4166</v>
      </c>
      <c r="B45" s="101" t="s">
        <v>108</v>
      </c>
      <c r="C45" s="100">
        <v>0</v>
      </c>
      <c r="D45" s="99" t="str">
        <f t="shared" si="5"/>
        <v/>
      </c>
      <c r="E45" s="79"/>
    </row>
    <row r="46" spans="1:5" x14ac:dyDescent="0.25">
      <c r="A46" s="6">
        <v>4168</v>
      </c>
      <c r="B46" s="84" t="s">
        <v>109</v>
      </c>
      <c r="C46" s="100">
        <v>0</v>
      </c>
      <c r="D46" s="99" t="str">
        <f t="shared" si="5"/>
        <v/>
      </c>
      <c r="E46" s="79"/>
    </row>
    <row r="47" spans="1:5" x14ac:dyDescent="0.25">
      <c r="A47" s="6">
        <v>4169</v>
      </c>
      <c r="B47" s="84" t="s">
        <v>110</v>
      </c>
      <c r="C47" s="100">
        <v>0</v>
      </c>
      <c r="D47" s="99" t="str">
        <f t="shared" si="5"/>
        <v/>
      </c>
      <c r="E47" s="79"/>
    </row>
    <row r="48" spans="1:5" x14ac:dyDescent="0.2">
      <c r="A48" s="5">
        <v>4170</v>
      </c>
      <c r="B48" s="97" t="s">
        <v>111</v>
      </c>
      <c r="C48" s="106">
        <f>SUM(C49:C56)</f>
        <v>5214361.59</v>
      </c>
      <c r="D48" s="99">
        <f t="shared" ref="D48:D56" si="6">IFERROR(C48/$C$48,"")</f>
        <v>1</v>
      </c>
      <c r="E48" s="79"/>
    </row>
    <row r="49" spans="1:5" x14ac:dyDescent="0.25">
      <c r="A49" s="6">
        <v>4171</v>
      </c>
      <c r="B49" s="84" t="s">
        <v>112</v>
      </c>
      <c r="C49" s="100">
        <v>0</v>
      </c>
      <c r="D49" s="99">
        <f t="shared" si="6"/>
        <v>0</v>
      </c>
      <c r="E49" s="79"/>
    </row>
    <row r="50" spans="1:5" x14ac:dyDescent="0.25">
      <c r="A50" s="6">
        <v>4172</v>
      </c>
      <c r="B50" s="84" t="s">
        <v>113</v>
      </c>
      <c r="C50" s="100">
        <v>0</v>
      </c>
      <c r="D50" s="99">
        <f t="shared" si="6"/>
        <v>0</v>
      </c>
      <c r="E50" s="79"/>
    </row>
    <row r="51" spans="1:5" ht="22.5" x14ac:dyDescent="0.25">
      <c r="A51" s="6">
        <v>4173</v>
      </c>
      <c r="B51" s="101" t="s">
        <v>114</v>
      </c>
      <c r="C51" s="100">
        <v>5214361.59</v>
      </c>
      <c r="D51" s="99">
        <f t="shared" si="6"/>
        <v>1</v>
      </c>
      <c r="E51" s="79"/>
    </row>
    <row r="52" spans="1:5" ht="22.5" x14ac:dyDescent="0.25">
      <c r="A52" s="6">
        <v>4174</v>
      </c>
      <c r="B52" s="101" t="s">
        <v>115</v>
      </c>
      <c r="C52" s="100">
        <v>0</v>
      </c>
      <c r="D52" s="99">
        <f t="shared" si="6"/>
        <v>0</v>
      </c>
      <c r="E52" s="79"/>
    </row>
    <row r="53" spans="1:5" ht="22.5" x14ac:dyDescent="0.25">
      <c r="A53" s="6">
        <v>4175</v>
      </c>
      <c r="B53" s="101" t="s">
        <v>116</v>
      </c>
      <c r="C53" s="100">
        <v>0</v>
      </c>
      <c r="D53" s="99">
        <f t="shared" si="6"/>
        <v>0</v>
      </c>
      <c r="E53" s="79"/>
    </row>
    <row r="54" spans="1:5" ht="22.5" x14ac:dyDescent="0.25">
      <c r="A54" s="6">
        <v>4176</v>
      </c>
      <c r="B54" s="101" t="s">
        <v>117</v>
      </c>
      <c r="C54" s="100">
        <v>0</v>
      </c>
      <c r="D54" s="99">
        <f t="shared" si="6"/>
        <v>0</v>
      </c>
      <c r="E54" s="79"/>
    </row>
    <row r="55" spans="1:5" ht="22.5" x14ac:dyDescent="0.25">
      <c r="A55" s="6">
        <v>4177</v>
      </c>
      <c r="B55" s="101" t="s">
        <v>118</v>
      </c>
      <c r="C55" s="100">
        <v>0</v>
      </c>
      <c r="D55" s="99">
        <f t="shared" si="6"/>
        <v>0</v>
      </c>
      <c r="E55" s="79"/>
    </row>
    <row r="56" spans="1:5" ht="22.5" x14ac:dyDescent="0.25">
      <c r="A56" s="6">
        <v>4178</v>
      </c>
      <c r="B56" s="101" t="s">
        <v>119</v>
      </c>
      <c r="C56" s="100">
        <v>0</v>
      </c>
      <c r="D56" s="99">
        <f t="shared" si="6"/>
        <v>0</v>
      </c>
      <c r="E56" s="79"/>
    </row>
    <row r="57" spans="1:5" ht="33.75" x14ac:dyDescent="0.2">
      <c r="A57" s="5">
        <v>4200</v>
      </c>
      <c r="B57" s="102" t="s">
        <v>120</v>
      </c>
      <c r="C57" s="106">
        <f>+C58+C64</f>
        <v>25888508.059999999</v>
      </c>
      <c r="D57" s="99"/>
      <c r="E57" s="79"/>
    </row>
    <row r="58" spans="1:5" ht="22.5" x14ac:dyDescent="0.25">
      <c r="A58" s="5">
        <v>4210</v>
      </c>
      <c r="B58" s="102" t="s">
        <v>121</v>
      </c>
      <c r="C58" s="98">
        <v>0</v>
      </c>
      <c r="D58" s="99" t="str">
        <f t="shared" ref="D58:D63" si="7">IFERROR(C58/$C$58,"")</f>
        <v/>
      </c>
      <c r="E58" s="79"/>
    </row>
    <row r="59" spans="1:5" x14ac:dyDescent="0.25">
      <c r="A59" s="6">
        <v>4211</v>
      </c>
      <c r="B59" s="84" t="s">
        <v>122</v>
      </c>
      <c r="C59" s="100">
        <v>0</v>
      </c>
      <c r="D59" s="99" t="str">
        <f t="shared" si="7"/>
        <v/>
      </c>
      <c r="E59" s="79"/>
    </row>
    <row r="60" spans="1:5" x14ac:dyDescent="0.25">
      <c r="A60" s="6">
        <v>4212</v>
      </c>
      <c r="B60" s="84" t="s">
        <v>123</v>
      </c>
      <c r="C60" s="100">
        <v>0</v>
      </c>
      <c r="D60" s="99" t="str">
        <f t="shared" si="7"/>
        <v/>
      </c>
      <c r="E60" s="79"/>
    </row>
    <row r="61" spans="1:5" x14ac:dyDescent="0.25">
      <c r="A61" s="6">
        <v>4213</v>
      </c>
      <c r="B61" s="84" t="s">
        <v>124</v>
      </c>
      <c r="C61" s="100">
        <v>0</v>
      </c>
      <c r="D61" s="99" t="str">
        <f t="shared" si="7"/>
        <v/>
      </c>
      <c r="E61" s="79"/>
    </row>
    <row r="62" spans="1:5" x14ac:dyDescent="0.25">
      <c r="A62" s="6">
        <v>4214</v>
      </c>
      <c r="B62" s="84" t="s">
        <v>125</v>
      </c>
      <c r="C62" s="100">
        <v>0</v>
      </c>
      <c r="D62" s="99" t="str">
        <f t="shared" si="7"/>
        <v/>
      </c>
      <c r="E62" s="79"/>
    </row>
    <row r="63" spans="1:5" x14ac:dyDescent="0.25">
      <c r="A63" s="6">
        <v>4215</v>
      </c>
      <c r="B63" s="84" t="s">
        <v>126</v>
      </c>
      <c r="C63" s="100">
        <v>0</v>
      </c>
      <c r="D63" s="99" t="str">
        <f t="shared" si="7"/>
        <v/>
      </c>
      <c r="E63" s="79"/>
    </row>
    <row r="64" spans="1:5" x14ac:dyDescent="0.2">
      <c r="A64" s="5">
        <v>4220</v>
      </c>
      <c r="B64" s="97" t="s">
        <v>127</v>
      </c>
      <c r="C64" s="106">
        <f>SUM(C65:C68)</f>
        <v>25888508.059999999</v>
      </c>
      <c r="D64" s="99">
        <f t="shared" ref="D64:D68" si="8">IFERROR(C64/$C$64,"")</f>
        <v>1</v>
      </c>
      <c r="E64" s="79"/>
    </row>
    <row r="65" spans="1:5" x14ac:dyDescent="0.2">
      <c r="A65" s="6">
        <v>4221</v>
      </c>
      <c r="B65" s="84" t="s">
        <v>128</v>
      </c>
      <c r="C65" s="105">
        <v>25888508.059999999</v>
      </c>
      <c r="D65" s="99">
        <f t="shared" si="8"/>
        <v>1</v>
      </c>
      <c r="E65" s="79"/>
    </row>
    <row r="66" spans="1:5" x14ac:dyDescent="0.25">
      <c r="A66" s="6">
        <v>4223</v>
      </c>
      <c r="B66" s="84" t="s">
        <v>129</v>
      </c>
      <c r="C66" s="100">
        <v>0</v>
      </c>
      <c r="D66" s="99">
        <f t="shared" si="8"/>
        <v>0</v>
      </c>
      <c r="E66" s="79"/>
    </row>
    <row r="67" spans="1:5" x14ac:dyDescent="0.25">
      <c r="A67" s="6">
        <v>4225</v>
      </c>
      <c r="B67" s="84" t="s">
        <v>130</v>
      </c>
      <c r="C67" s="100">
        <v>0</v>
      </c>
      <c r="D67" s="99">
        <f t="shared" si="8"/>
        <v>0</v>
      </c>
      <c r="E67" s="79"/>
    </row>
    <row r="68" spans="1:5" x14ac:dyDescent="0.25">
      <c r="A68" s="6">
        <v>4227</v>
      </c>
      <c r="B68" s="84" t="s">
        <v>131</v>
      </c>
      <c r="C68" s="100">
        <v>0</v>
      </c>
      <c r="D68" s="99">
        <f t="shared" si="8"/>
        <v>0</v>
      </c>
      <c r="E68" s="79"/>
    </row>
    <row r="69" spans="1:5" x14ac:dyDescent="0.2">
      <c r="A69" s="5">
        <v>4300</v>
      </c>
      <c r="B69" s="97" t="s">
        <v>132</v>
      </c>
      <c r="C69" s="106">
        <f>C70+C73+C79+C81+C83</f>
        <v>6378811.1299999999</v>
      </c>
      <c r="D69" s="99"/>
      <c r="E69" s="84"/>
    </row>
    <row r="70" spans="1:5" x14ac:dyDescent="0.25">
      <c r="A70" s="5">
        <v>4310</v>
      </c>
      <c r="B70" s="97" t="s">
        <v>133</v>
      </c>
      <c r="C70" s="98">
        <v>0</v>
      </c>
      <c r="D70" s="99" t="str">
        <f t="shared" ref="D70:D72" si="9">IFERROR(C70/$C$70,"")</f>
        <v/>
      </c>
      <c r="E70" s="84"/>
    </row>
    <row r="71" spans="1:5" x14ac:dyDescent="0.25">
      <c r="A71" s="6">
        <v>4311</v>
      </c>
      <c r="B71" s="84" t="s">
        <v>134</v>
      </c>
      <c r="C71" s="100">
        <v>0</v>
      </c>
      <c r="D71" s="99" t="str">
        <f t="shared" si="9"/>
        <v/>
      </c>
      <c r="E71" s="84"/>
    </row>
    <row r="72" spans="1:5" x14ac:dyDescent="0.25">
      <c r="A72" s="6">
        <v>4319</v>
      </c>
      <c r="B72" s="84" t="s">
        <v>135</v>
      </c>
      <c r="C72" s="100">
        <v>0</v>
      </c>
      <c r="D72" s="99" t="str">
        <f t="shared" si="9"/>
        <v/>
      </c>
      <c r="E72" s="84"/>
    </row>
    <row r="73" spans="1:5" x14ac:dyDescent="0.25">
      <c r="A73" s="5">
        <v>4320</v>
      </c>
      <c r="B73" s="97" t="s">
        <v>136</v>
      </c>
      <c r="C73" s="98">
        <v>0</v>
      </c>
      <c r="D73" s="99" t="str">
        <f t="shared" ref="D73:D78" si="10">IFERROR(C73/$C$73,"")</f>
        <v/>
      </c>
      <c r="E73" s="84"/>
    </row>
    <row r="74" spans="1:5" x14ac:dyDescent="0.25">
      <c r="A74" s="6">
        <v>4321</v>
      </c>
      <c r="B74" s="84" t="s">
        <v>137</v>
      </c>
      <c r="C74" s="100">
        <v>0</v>
      </c>
      <c r="D74" s="99" t="str">
        <f t="shared" si="10"/>
        <v/>
      </c>
      <c r="E74" s="84"/>
    </row>
    <row r="75" spans="1:5" x14ac:dyDescent="0.25">
      <c r="A75" s="6">
        <v>4322</v>
      </c>
      <c r="B75" s="84" t="s">
        <v>138</v>
      </c>
      <c r="C75" s="100">
        <v>0</v>
      </c>
      <c r="D75" s="99" t="str">
        <f t="shared" si="10"/>
        <v/>
      </c>
      <c r="E75" s="84"/>
    </row>
    <row r="76" spans="1:5" x14ac:dyDescent="0.25">
      <c r="A76" s="6">
        <v>4323</v>
      </c>
      <c r="B76" s="84" t="s">
        <v>139</v>
      </c>
      <c r="C76" s="100">
        <v>0</v>
      </c>
      <c r="D76" s="99" t="str">
        <f t="shared" si="10"/>
        <v/>
      </c>
      <c r="E76" s="84"/>
    </row>
    <row r="77" spans="1:5" x14ac:dyDescent="0.25">
      <c r="A77" s="6">
        <v>4324</v>
      </c>
      <c r="B77" s="84" t="s">
        <v>140</v>
      </c>
      <c r="C77" s="100">
        <v>0</v>
      </c>
      <c r="D77" s="99" t="str">
        <f t="shared" si="10"/>
        <v/>
      </c>
      <c r="E77" s="84"/>
    </row>
    <row r="78" spans="1:5" x14ac:dyDescent="0.25">
      <c r="A78" s="6">
        <v>4325</v>
      </c>
      <c r="B78" s="84" t="s">
        <v>141</v>
      </c>
      <c r="C78" s="100">
        <v>0</v>
      </c>
      <c r="D78" s="99" t="str">
        <f t="shared" si="10"/>
        <v/>
      </c>
      <c r="E78" s="84"/>
    </row>
    <row r="79" spans="1:5" x14ac:dyDescent="0.25">
      <c r="A79" s="5">
        <v>4330</v>
      </c>
      <c r="B79" s="97" t="s">
        <v>142</v>
      </c>
      <c r="C79" s="98">
        <v>0</v>
      </c>
      <c r="D79" s="99" t="str">
        <f t="shared" ref="D79:D80" si="11">IFERROR(C79/$C$79,"")</f>
        <v/>
      </c>
      <c r="E79" s="84"/>
    </row>
    <row r="80" spans="1:5" x14ac:dyDescent="0.25">
      <c r="A80" s="6">
        <v>4331</v>
      </c>
      <c r="B80" s="84" t="s">
        <v>142</v>
      </c>
      <c r="C80" s="100">
        <v>0</v>
      </c>
      <c r="D80" s="99" t="str">
        <f t="shared" si="11"/>
        <v/>
      </c>
      <c r="E80" s="84"/>
    </row>
    <row r="81" spans="1:5" x14ac:dyDescent="0.25">
      <c r="A81" s="5">
        <v>4340</v>
      </c>
      <c r="B81" s="97" t="s">
        <v>143</v>
      </c>
      <c r="C81" s="98">
        <v>0</v>
      </c>
      <c r="D81" s="99" t="str">
        <f t="shared" ref="D81:D82" si="12">IFERROR(C81/$C$81,"")</f>
        <v/>
      </c>
      <c r="E81" s="84"/>
    </row>
    <row r="82" spans="1:5" x14ac:dyDescent="0.25">
      <c r="A82" s="6">
        <v>4341</v>
      </c>
      <c r="B82" s="84" t="s">
        <v>143</v>
      </c>
      <c r="C82" s="100">
        <v>0</v>
      </c>
      <c r="D82" s="99" t="str">
        <f t="shared" si="12"/>
        <v/>
      </c>
      <c r="E82" s="84"/>
    </row>
    <row r="83" spans="1:5" x14ac:dyDescent="0.2">
      <c r="A83" s="5">
        <v>4390</v>
      </c>
      <c r="B83" s="97" t="s">
        <v>144</v>
      </c>
      <c r="C83" s="106">
        <f>SUM(C84:C90)</f>
        <v>6378811.1299999999</v>
      </c>
      <c r="D83" s="99">
        <f t="shared" ref="D83:D90" si="13">IFERROR(C83/$C$83,"")</f>
        <v>1</v>
      </c>
      <c r="E83" s="84"/>
    </row>
    <row r="84" spans="1:5" x14ac:dyDescent="0.25">
      <c r="A84" s="6">
        <v>4392</v>
      </c>
      <c r="B84" s="84" t="s">
        <v>145</v>
      </c>
      <c r="C84" s="100">
        <v>0</v>
      </c>
      <c r="D84" s="99">
        <f t="shared" si="13"/>
        <v>0</v>
      </c>
      <c r="E84" s="84"/>
    </row>
    <row r="85" spans="1:5" x14ac:dyDescent="0.25">
      <c r="A85" s="6">
        <v>4393</v>
      </c>
      <c r="B85" s="84" t="s">
        <v>146</v>
      </c>
      <c r="C85" s="100">
        <v>0</v>
      </c>
      <c r="D85" s="99">
        <f t="shared" si="13"/>
        <v>0</v>
      </c>
      <c r="E85" s="84"/>
    </row>
    <row r="86" spans="1:5" x14ac:dyDescent="0.25">
      <c r="A86" s="6">
        <v>4394</v>
      </c>
      <c r="B86" s="84" t="s">
        <v>147</v>
      </c>
      <c r="C86" s="100">
        <v>0</v>
      </c>
      <c r="D86" s="99">
        <f t="shared" si="13"/>
        <v>0</v>
      </c>
      <c r="E86" s="84"/>
    </row>
    <row r="87" spans="1:5" x14ac:dyDescent="0.25">
      <c r="A87" s="6">
        <v>4395</v>
      </c>
      <c r="B87" s="84" t="s">
        <v>148</v>
      </c>
      <c r="C87" s="100">
        <v>0</v>
      </c>
      <c r="D87" s="99">
        <f t="shared" si="13"/>
        <v>0</v>
      </c>
      <c r="E87" s="84"/>
    </row>
    <row r="88" spans="1:5" x14ac:dyDescent="0.25">
      <c r="A88" s="6">
        <v>4396</v>
      </c>
      <c r="B88" s="84" t="s">
        <v>149</v>
      </c>
      <c r="C88" s="100">
        <v>0</v>
      </c>
      <c r="D88" s="99">
        <f t="shared" si="13"/>
        <v>0</v>
      </c>
      <c r="E88" s="84"/>
    </row>
    <row r="89" spans="1:5" x14ac:dyDescent="0.25">
      <c r="A89" s="6">
        <v>4397</v>
      </c>
      <c r="B89" s="84" t="s">
        <v>150</v>
      </c>
      <c r="C89" s="100">
        <v>0</v>
      </c>
      <c r="D89" s="99">
        <f t="shared" si="13"/>
        <v>0</v>
      </c>
      <c r="E89" s="84"/>
    </row>
    <row r="90" spans="1:5" x14ac:dyDescent="0.2">
      <c r="A90" s="6">
        <v>4399</v>
      </c>
      <c r="B90" s="84" t="s">
        <v>144</v>
      </c>
      <c r="C90" s="105">
        <v>6378811.1299999999</v>
      </c>
      <c r="D90" s="99">
        <f t="shared" si="13"/>
        <v>1</v>
      </c>
      <c r="E90" s="84"/>
    </row>
    <row r="91" spans="1:5" x14ac:dyDescent="0.25">
      <c r="A91" s="79"/>
      <c r="B91" s="79"/>
      <c r="C91" s="79"/>
      <c r="D91" s="95"/>
      <c r="E91" s="79"/>
    </row>
    <row r="92" spans="1:5" x14ac:dyDescent="0.25">
      <c r="A92" s="152" t="s">
        <v>151</v>
      </c>
      <c r="B92" s="152"/>
      <c r="C92" s="152"/>
      <c r="D92" s="152"/>
      <c r="E92" s="152"/>
    </row>
    <row r="93" spans="1:5" x14ac:dyDescent="0.25">
      <c r="A93" s="83" t="s">
        <v>69</v>
      </c>
      <c r="B93" s="83" t="s">
        <v>70</v>
      </c>
      <c r="C93" s="54" t="s">
        <v>71</v>
      </c>
      <c r="D93" s="96" t="s">
        <v>72</v>
      </c>
      <c r="E93" s="54" t="s">
        <v>73</v>
      </c>
    </row>
    <row r="94" spans="1:5" x14ac:dyDescent="0.2">
      <c r="A94" s="5">
        <v>5000</v>
      </c>
      <c r="B94" s="97" t="s">
        <v>12</v>
      </c>
      <c r="C94" s="106">
        <f>C95+C123+C156+C166+C181+C210</f>
        <v>16727649.600000003</v>
      </c>
      <c r="D94" s="99"/>
      <c r="E94" s="84"/>
    </row>
    <row r="95" spans="1:5" x14ac:dyDescent="0.2">
      <c r="A95" s="5">
        <v>5100</v>
      </c>
      <c r="B95" s="97" t="s">
        <v>152</v>
      </c>
      <c r="C95" s="106">
        <f>C96+C103+C113</f>
        <v>16193504.140000002</v>
      </c>
      <c r="D95" s="99"/>
      <c r="E95" s="84"/>
    </row>
    <row r="96" spans="1:5" x14ac:dyDescent="0.2">
      <c r="A96" s="5">
        <v>5110</v>
      </c>
      <c r="B96" s="97" t="s">
        <v>153</v>
      </c>
      <c r="C96" s="106">
        <f>SUM(C97:C102)</f>
        <v>11466304.180000002</v>
      </c>
      <c r="D96" s="99">
        <f t="shared" ref="D96:D102" si="14">IFERROR(C96/$C$96,"")</f>
        <v>1</v>
      </c>
      <c r="E96" s="84"/>
    </row>
    <row r="97" spans="1:5" x14ac:dyDescent="0.25">
      <c r="A97" s="6">
        <v>5111</v>
      </c>
      <c r="B97" s="84" t="s">
        <v>154</v>
      </c>
      <c r="C97" s="100">
        <v>2432787.86</v>
      </c>
      <c r="D97" s="99">
        <f t="shared" si="14"/>
        <v>0.212168439089848</v>
      </c>
      <c r="E97" s="84"/>
    </row>
    <row r="98" spans="1:5" x14ac:dyDescent="0.25">
      <c r="A98" s="6">
        <v>5112</v>
      </c>
      <c r="B98" s="84" t="s">
        <v>155</v>
      </c>
      <c r="C98" s="100">
        <v>2367730.9500000002</v>
      </c>
      <c r="D98" s="99">
        <f t="shared" si="14"/>
        <v>0.20649469199760928</v>
      </c>
      <c r="E98" s="84"/>
    </row>
    <row r="99" spans="1:5" x14ac:dyDescent="0.25">
      <c r="A99" s="6">
        <v>5113</v>
      </c>
      <c r="B99" s="84" t="s">
        <v>156</v>
      </c>
      <c r="C99" s="100">
        <v>1888805.58</v>
      </c>
      <c r="D99" s="99">
        <f t="shared" si="14"/>
        <v>0.16472662423298801</v>
      </c>
      <c r="E99" s="84"/>
    </row>
    <row r="100" spans="1:5" x14ac:dyDescent="0.25">
      <c r="A100" s="6">
        <v>5114</v>
      </c>
      <c r="B100" s="84" t="s">
        <v>157</v>
      </c>
      <c r="C100" s="100">
        <v>1259525.56</v>
      </c>
      <c r="D100" s="99">
        <f t="shared" si="14"/>
        <v>0.10984581781782105</v>
      </c>
      <c r="E100" s="84"/>
    </row>
    <row r="101" spans="1:5" x14ac:dyDescent="0.25">
      <c r="A101" s="6">
        <v>5115</v>
      </c>
      <c r="B101" s="84" t="s">
        <v>158</v>
      </c>
      <c r="C101" s="100">
        <v>3517454.23</v>
      </c>
      <c r="D101" s="99">
        <f t="shared" si="14"/>
        <v>0.30676442686173355</v>
      </c>
      <c r="E101" s="84"/>
    </row>
    <row r="102" spans="1:5" x14ac:dyDescent="0.25">
      <c r="A102" s="6">
        <v>5116</v>
      </c>
      <c r="B102" s="84" t="s">
        <v>159</v>
      </c>
      <c r="C102" s="100">
        <v>0</v>
      </c>
      <c r="D102" s="99">
        <f t="shared" si="14"/>
        <v>0</v>
      </c>
      <c r="E102" s="84"/>
    </row>
    <row r="103" spans="1:5" x14ac:dyDescent="0.2">
      <c r="A103" s="5">
        <v>5120</v>
      </c>
      <c r="B103" s="97" t="s">
        <v>160</v>
      </c>
      <c r="C103" s="106">
        <f>SUM(C104:C112)</f>
        <v>228339.63</v>
      </c>
      <c r="D103" s="99">
        <f t="shared" ref="D103:D112" si="15">IFERROR(C103/$C$103,"")</f>
        <v>1</v>
      </c>
      <c r="E103" s="84"/>
    </row>
    <row r="104" spans="1:5" x14ac:dyDescent="0.25">
      <c r="A104" s="6">
        <v>5121</v>
      </c>
      <c r="B104" s="84" t="s">
        <v>161</v>
      </c>
      <c r="C104" s="100">
        <v>7329</v>
      </c>
      <c r="D104" s="99">
        <f t="shared" si="15"/>
        <v>3.2096925093554718E-2</v>
      </c>
      <c r="E104" s="84"/>
    </row>
    <row r="105" spans="1:5" x14ac:dyDescent="0.25">
      <c r="A105" s="6">
        <v>5122</v>
      </c>
      <c r="B105" s="84" t="s">
        <v>162</v>
      </c>
      <c r="C105" s="100">
        <v>12383.7</v>
      </c>
      <c r="D105" s="99">
        <f t="shared" si="15"/>
        <v>5.4233686898765669E-2</v>
      </c>
      <c r="E105" s="84"/>
    </row>
    <row r="106" spans="1:5" x14ac:dyDescent="0.25">
      <c r="A106" s="6">
        <v>5123</v>
      </c>
      <c r="B106" s="84" t="s">
        <v>163</v>
      </c>
      <c r="C106" s="100">
        <v>0</v>
      </c>
      <c r="D106" s="99">
        <f t="shared" si="15"/>
        <v>0</v>
      </c>
      <c r="E106" s="84"/>
    </row>
    <row r="107" spans="1:5" x14ac:dyDescent="0.25">
      <c r="A107" s="6">
        <v>5124</v>
      </c>
      <c r="B107" s="84" t="s">
        <v>164</v>
      </c>
      <c r="C107" s="100">
        <v>1925</v>
      </c>
      <c r="D107" s="99">
        <f t="shared" si="15"/>
        <v>8.4304244515067319E-3</v>
      </c>
      <c r="E107" s="84"/>
    </row>
    <row r="108" spans="1:5" x14ac:dyDescent="0.25">
      <c r="A108" s="6">
        <v>5125</v>
      </c>
      <c r="B108" s="84" t="s">
        <v>165</v>
      </c>
      <c r="C108" s="100">
        <v>2805</v>
      </c>
      <c r="D108" s="99">
        <f t="shared" si="15"/>
        <v>1.2284332772195523E-2</v>
      </c>
      <c r="E108" s="84"/>
    </row>
    <row r="109" spans="1:5" x14ac:dyDescent="0.25">
      <c r="A109" s="6">
        <v>5126</v>
      </c>
      <c r="B109" s="84" t="s">
        <v>166</v>
      </c>
      <c r="C109" s="100">
        <v>202289.13</v>
      </c>
      <c r="D109" s="99">
        <f t="shared" si="15"/>
        <v>0.88591336510442797</v>
      </c>
      <c r="E109" s="84"/>
    </row>
    <row r="110" spans="1:5" x14ac:dyDescent="0.25">
      <c r="A110" s="6">
        <v>5127</v>
      </c>
      <c r="B110" s="84" t="s">
        <v>167</v>
      </c>
      <c r="C110" s="100">
        <v>0</v>
      </c>
      <c r="D110" s="99">
        <f t="shared" si="15"/>
        <v>0</v>
      </c>
      <c r="E110" s="84"/>
    </row>
    <row r="111" spans="1:5" x14ac:dyDescent="0.25">
      <c r="A111" s="6">
        <v>5128</v>
      </c>
      <c r="B111" s="84" t="s">
        <v>168</v>
      </c>
      <c r="C111" s="100">
        <v>0</v>
      </c>
      <c r="D111" s="99">
        <f t="shared" si="15"/>
        <v>0</v>
      </c>
      <c r="E111" s="84"/>
    </row>
    <row r="112" spans="1:5" x14ac:dyDescent="0.25">
      <c r="A112" s="6">
        <v>5129</v>
      </c>
      <c r="B112" s="84" t="s">
        <v>169</v>
      </c>
      <c r="C112" s="100">
        <v>1607.8</v>
      </c>
      <c r="D112" s="99">
        <f t="shared" si="15"/>
        <v>7.0412656795493618E-3</v>
      </c>
      <c r="E112" s="84"/>
    </row>
    <row r="113" spans="1:5" x14ac:dyDescent="0.2">
      <c r="A113" s="5">
        <v>5130</v>
      </c>
      <c r="B113" s="97" t="s">
        <v>170</v>
      </c>
      <c r="C113" s="106">
        <f>SUM(C114:C122)</f>
        <v>4498860.33</v>
      </c>
      <c r="D113" s="99">
        <f t="shared" ref="D113:D122" si="16">IFERROR(C113/$C$113,"")</f>
        <v>1</v>
      </c>
      <c r="E113" s="84"/>
    </row>
    <row r="114" spans="1:5" x14ac:dyDescent="0.2">
      <c r="A114" s="6">
        <v>5131</v>
      </c>
      <c r="B114" s="84" t="s">
        <v>171</v>
      </c>
      <c r="C114" s="105">
        <v>227069.53</v>
      </c>
      <c r="D114" s="99">
        <f t="shared" si="16"/>
        <v>5.0472678266053214E-2</v>
      </c>
      <c r="E114" s="84"/>
    </row>
    <row r="115" spans="1:5" x14ac:dyDescent="0.2">
      <c r="A115" s="6">
        <v>5132</v>
      </c>
      <c r="B115" s="84" t="s">
        <v>172</v>
      </c>
      <c r="C115" s="105">
        <v>448217.87</v>
      </c>
      <c r="D115" s="99">
        <f t="shared" si="16"/>
        <v>9.962920320311433E-2</v>
      </c>
      <c r="E115" s="84"/>
    </row>
    <row r="116" spans="1:5" x14ac:dyDescent="0.2">
      <c r="A116" s="6">
        <v>5133</v>
      </c>
      <c r="B116" s="84" t="s">
        <v>173</v>
      </c>
      <c r="C116" s="105">
        <v>1572416.04</v>
      </c>
      <c r="D116" s="99">
        <f t="shared" si="16"/>
        <v>0.3495143046594647</v>
      </c>
      <c r="E116" s="84"/>
    </row>
    <row r="117" spans="1:5" x14ac:dyDescent="0.2">
      <c r="A117" s="6">
        <v>5134</v>
      </c>
      <c r="B117" s="84" t="s">
        <v>174</v>
      </c>
      <c r="C117" s="105">
        <v>8845.9500000000007</v>
      </c>
      <c r="D117" s="99">
        <f t="shared" si="16"/>
        <v>1.9662646428501148E-3</v>
      </c>
      <c r="E117" s="84"/>
    </row>
    <row r="118" spans="1:5" x14ac:dyDescent="0.2">
      <c r="A118" s="6">
        <v>5135</v>
      </c>
      <c r="B118" s="84" t="s">
        <v>175</v>
      </c>
      <c r="C118" s="105">
        <v>481721.67</v>
      </c>
      <c r="D118" s="99">
        <f t="shared" si="16"/>
        <v>0.10707637816353369</v>
      </c>
      <c r="E118" s="84"/>
    </row>
    <row r="119" spans="1:5" x14ac:dyDescent="0.2">
      <c r="A119" s="6">
        <v>5136</v>
      </c>
      <c r="B119" s="84" t="s">
        <v>176</v>
      </c>
      <c r="C119" s="105">
        <v>788488.89</v>
      </c>
      <c r="D119" s="99">
        <f t="shared" si="16"/>
        <v>0.17526414072961452</v>
      </c>
      <c r="E119" s="84"/>
    </row>
    <row r="120" spans="1:5" x14ac:dyDescent="0.2">
      <c r="A120" s="6">
        <v>5137</v>
      </c>
      <c r="B120" s="84" t="s">
        <v>177</v>
      </c>
      <c r="C120" s="105">
        <v>40987.78</v>
      </c>
      <c r="D120" s="99">
        <f t="shared" si="16"/>
        <v>9.1107029321801595E-3</v>
      </c>
      <c r="E120" s="84"/>
    </row>
    <row r="121" spans="1:5" x14ac:dyDescent="0.2">
      <c r="A121" s="6">
        <v>5138</v>
      </c>
      <c r="B121" s="84" t="s">
        <v>178</v>
      </c>
      <c r="C121" s="105">
        <v>640233.28</v>
      </c>
      <c r="D121" s="99">
        <f t="shared" si="16"/>
        <v>0.14231010367907998</v>
      </c>
      <c r="E121" s="84"/>
    </row>
    <row r="122" spans="1:5" x14ac:dyDescent="0.2">
      <c r="A122" s="6">
        <v>5139</v>
      </c>
      <c r="B122" s="84" t="s">
        <v>179</v>
      </c>
      <c r="C122" s="105">
        <v>290879.32</v>
      </c>
      <c r="D122" s="99">
        <f t="shared" si="16"/>
        <v>6.4656223724109257E-2</v>
      </c>
      <c r="E122" s="84"/>
    </row>
    <row r="123" spans="1:5" x14ac:dyDescent="0.2">
      <c r="A123" s="5">
        <v>5200</v>
      </c>
      <c r="B123" s="97" t="s">
        <v>180</v>
      </c>
      <c r="C123" s="106">
        <f>C124+C127+C130+C133+C138+C142+C145+C147+C153</f>
        <v>302884.08</v>
      </c>
      <c r="D123" s="99"/>
      <c r="E123" s="84"/>
    </row>
    <row r="124" spans="1:5" x14ac:dyDescent="0.25">
      <c r="A124" s="5">
        <v>5210</v>
      </c>
      <c r="B124" s="97" t="s">
        <v>181</v>
      </c>
      <c r="C124" s="98">
        <v>0</v>
      </c>
      <c r="D124" s="99" t="str">
        <f t="shared" ref="D124:D126" si="17">IFERROR(C124/$C$124,"")</f>
        <v/>
      </c>
      <c r="E124" s="84"/>
    </row>
    <row r="125" spans="1:5" x14ac:dyDescent="0.25">
      <c r="A125" s="6">
        <v>5211</v>
      </c>
      <c r="B125" s="84" t="s">
        <v>182</v>
      </c>
      <c r="C125" s="100">
        <v>0</v>
      </c>
      <c r="D125" s="99" t="str">
        <f t="shared" si="17"/>
        <v/>
      </c>
      <c r="E125" s="84"/>
    </row>
    <row r="126" spans="1:5" x14ac:dyDescent="0.25">
      <c r="A126" s="6">
        <v>5212</v>
      </c>
      <c r="B126" s="84" t="s">
        <v>183</v>
      </c>
      <c r="C126" s="100">
        <v>0</v>
      </c>
      <c r="D126" s="99" t="str">
        <f t="shared" si="17"/>
        <v/>
      </c>
      <c r="E126" s="84"/>
    </row>
    <row r="127" spans="1:5" x14ac:dyDescent="0.25">
      <c r="A127" s="5">
        <v>5220</v>
      </c>
      <c r="B127" s="97" t="s">
        <v>184</v>
      </c>
      <c r="C127" s="98">
        <v>0</v>
      </c>
      <c r="D127" s="99" t="str">
        <f t="shared" ref="D127:D129" si="18">IFERROR(C127/$C$127,"")</f>
        <v/>
      </c>
      <c r="E127" s="84"/>
    </row>
    <row r="128" spans="1:5" x14ac:dyDescent="0.25">
      <c r="A128" s="6">
        <v>5221</v>
      </c>
      <c r="B128" s="84" t="s">
        <v>185</v>
      </c>
      <c r="C128" s="100">
        <v>0</v>
      </c>
      <c r="D128" s="99" t="str">
        <f t="shared" si="18"/>
        <v/>
      </c>
      <c r="E128" s="84"/>
    </row>
    <row r="129" spans="1:5" x14ac:dyDescent="0.25">
      <c r="A129" s="6">
        <v>5222</v>
      </c>
      <c r="B129" s="84" t="s">
        <v>186</v>
      </c>
      <c r="C129" s="100">
        <v>0</v>
      </c>
      <c r="D129" s="99" t="str">
        <f t="shared" si="18"/>
        <v/>
      </c>
      <c r="E129" s="84"/>
    </row>
    <row r="130" spans="1:5" x14ac:dyDescent="0.25">
      <c r="A130" s="5">
        <v>5230</v>
      </c>
      <c r="B130" s="97" t="s">
        <v>129</v>
      </c>
      <c r="C130" s="98">
        <v>0</v>
      </c>
      <c r="D130" s="99" t="str">
        <f t="shared" ref="D130:D132" si="19">IFERROR(C130/$C$130,"")</f>
        <v/>
      </c>
      <c r="E130" s="84"/>
    </row>
    <row r="131" spans="1:5" x14ac:dyDescent="0.25">
      <c r="A131" s="6">
        <v>5231</v>
      </c>
      <c r="B131" s="84" t="s">
        <v>187</v>
      </c>
      <c r="C131" s="100">
        <v>0</v>
      </c>
      <c r="D131" s="99" t="str">
        <f t="shared" si="19"/>
        <v/>
      </c>
      <c r="E131" s="84"/>
    </row>
    <row r="132" spans="1:5" x14ac:dyDescent="0.25">
      <c r="A132" s="6">
        <v>5232</v>
      </c>
      <c r="B132" s="84" t="s">
        <v>188</v>
      </c>
      <c r="C132" s="100">
        <v>0</v>
      </c>
      <c r="D132" s="99" t="str">
        <f t="shared" si="19"/>
        <v/>
      </c>
      <c r="E132" s="84"/>
    </row>
    <row r="133" spans="1:5" x14ac:dyDescent="0.2">
      <c r="A133" s="5">
        <v>5240</v>
      </c>
      <c r="B133" s="97" t="s">
        <v>189</v>
      </c>
      <c r="C133" s="106">
        <f>SUM(C134:C137)</f>
        <v>294000</v>
      </c>
      <c r="D133" s="99">
        <f t="shared" ref="D133:D137" si="20">IFERROR(C133/$C$133,"")</f>
        <v>1</v>
      </c>
      <c r="E133" s="84"/>
    </row>
    <row r="134" spans="1:5" x14ac:dyDescent="0.25">
      <c r="A134" s="6">
        <v>5241</v>
      </c>
      <c r="B134" s="84" t="s">
        <v>190</v>
      </c>
      <c r="C134" s="100">
        <v>0</v>
      </c>
      <c r="D134" s="99">
        <f t="shared" si="20"/>
        <v>0</v>
      </c>
      <c r="E134" s="84"/>
    </row>
    <row r="135" spans="1:5" x14ac:dyDescent="0.25">
      <c r="A135" s="6">
        <v>5242</v>
      </c>
      <c r="B135" s="84" t="s">
        <v>191</v>
      </c>
      <c r="C135" s="100">
        <v>294000</v>
      </c>
      <c r="D135" s="99">
        <f t="shared" si="20"/>
        <v>1</v>
      </c>
      <c r="E135" s="84"/>
    </row>
    <row r="136" spans="1:5" x14ac:dyDescent="0.25">
      <c r="A136" s="6">
        <v>5243</v>
      </c>
      <c r="B136" s="84" t="s">
        <v>192</v>
      </c>
      <c r="C136" s="100">
        <v>0</v>
      </c>
      <c r="D136" s="99">
        <f t="shared" si="20"/>
        <v>0</v>
      </c>
      <c r="E136" s="84"/>
    </row>
    <row r="137" spans="1:5" x14ac:dyDescent="0.25">
      <c r="A137" s="6">
        <v>5244</v>
      </c>
      <c r="B137" s="84" t="s">
        <v>193</v>
      </c>
      <c r="C137" s="100">
        <v>0</v>
      </c>
      <c r="D137" s="99">
        <f t="shared" si="20"/>
        <v>0</v>
      </c>
      <c r="E137" s="84"/>
    </row>
    <row r="138" spans="1:5" x14ac:dyDescent="0.2">
      <c r="A138" s="5">
        <v>5250</v>
      </c>
      <c r="B138" s="97" t="s">
        <v>130</v>
      </c>
      <c r="C138" s="106">
        <f>SUM(C139:C141)</f>
        <v>8884.08</v>
      </c>
      <c r="D138" s="99">
        <f t="shared" ref="D138:D141" si="21">IFERROR(C138/$C$138,"")</f>
        <v>1</v>
      </c>
      <c r="E138" s="84"/>
    </row>
    <row r="139" spans="1:5" x14ac:dyDescent="0.25">
      <c r="A139" s="6">
        <v>5251</v>
      </c>
      <c r="B139" s="84" t="s">
        <v>194</v>
      </c>
      <c r="C139" s="100">
        <v>0</v>
      </c>
      <c r="D139" s="99">
        <f t="shared" si="21"/>
        <v>0</v>
      </c>
      <c r="E139" s="84"/>
    </row>
    <row r="140" spans="1:5" x14ac:dyDescent="0.2">
      <c r="A140" s="6">
        <v>5252</v>
      </c>
      <c r="B140" s="84" t="s">
        <v>195</v>
      </c>
      <c r="C140" s="105">
        <v>8884.08</v>
      </c>
      <c r="D140" s="99">
        <f t="shared" si="21"/>
        <v>1</v>
      </c>
      <c r="E140" s="84"/>
    </row>
    <row r="141" spans="1:5" x14ac:dyDescent="0.25">
      <c r="A141" s="6">
        <v>5259</v>
      </c>
      <c r="B141" s="84" t="s">
        <v>196</v>
      </c>
      <c r="C141" s="100">
        <v>0</v>
      </c>
      <c r="D141" s="99">
        <f t="shared" si="21"/>
        <v>0</v>
      </c>
      <c r="E141" s="84"/>
    </row>
    <row r="142" spans="1:5" x14ac:dyDescent="0.25">
      <c r="A142" s="5">
        <v>5260</v>
      </c>
      <c r="B142" s="97" t="s">
        <v>197</v>
      </c>
      <c r="C142" s="98">
        <v>0</v>
      </c>
      <c r="D142" s="99" t="str">
        <f t="shared" ref="D142:D144" si="22">IFERROR(C142/$C$142,"")</f>
        <v/>
      </c>
      <c r="E142" s="84"/>
    </row>
    <row r="143" spans="1:5" x14ac:dyDescent="0.25">
      <c r="A143" s="6">
        <v>5261</v>
      </c>
      <c r="B143" s="84" t="s">
        <v>198</v>
      </c>
      <c r="C143" s="100">
        <v>0</v>
      </c>
      <c r="D143" s="99" t="str">
        <f t="shared" si="22"/>
        <v/>
      </c>
      <c r="E143" s="84"/>
    </row>
    <row r="144" spans="1:5" x14ac:dyDescent="0.25">
      <c r="A144" s="6">
        <v>5262</v>
      </c>
      <c r="B144" s="84" t="s">
        <v>199</v>
      </c>
      <c r="C144" s="100">
        <v>0</v>
      </c>
      <c r="D144" s="99" t="str">
        <f t="shared" si="22"/>
        <v/>
      </c>
      <c r="E144" s="84"/>
    </row>
    <row r="145" spans="1:5" x14ac:dyDescent="0.25">
      <c r="A145" s="5">
        <v>5270</v>
      </c>
      <c r="B145" s="97" t="s">
        <v>200</v>
      </c>
      <c r="C145" s="98">
        <v>0</v>
      </c>
      <c r="D145" s="99" t="str">
        <f t="shared" ref="D145:D146" si="23">IFERROR(C145/$C$145,"")</f>
        <v/>
      </c>
      <c r="E145" s="84"/>
    </row>
    <row r="146" spans="1:5" x14ac:dyDescent="0.25">
      <c r="A146" s="6">
        <v>5271</v>
      </c>
      <c r="B146" s="84" t="s">
        <v>201</v>
      </c>
      <c r="C146" s="100">
        <v>0</v>
      </c>
      <c r="D146" s="99" t="str">
        <f t="shared" si="23"/>
        <v/>
      </c>
      <c r="E146" s="84"/>
    </row>
    <row r="147" spans="1:5" x14ac:dyDescent="0.25">
      <c r="A147" s="5">
        <v>5280</v>
      </c>
      <c r="B147" s="97" t="s">
        <v>202</v>
      </c>
      <c r="C147" s="98">
        <v>0</v>
      </c>
      <c r="D147" s="99" t="str">
        <f t="shared" ref="D147:D152" si="24">IFERROR(C147/$C$147,"")</f>
        <v/>
      </c>
      <c r="E147" s="84"/>
    </row>
    <row r="148" spans="1:5" x14ac:dyDescent="0.25">
      <c r="A148" s="6">
        <v>5281</v>
      </c>
      <c r="B148" s="84" t="s">
        <v>203</v>
      </c>
      <c r="C148" s="100">
        <v>0</v>
      </c>
      <c r="D148" s="99" t="str">
        <f t="shared" si="24"/>
        <v/>
      </c>
      <c r="E148" s="84"/>
    </row>
    <row r="149" spans="1:5" x14ac:dyDescent="0.25">
      <c r="A149" s="6">
        <v>5282</v>
      </c>
      <c r="B149" s="84" t="s">
        <v>204</v>
      </c>
      <c r="C149" s="100">
        <v>0</v>
      </c>
      <c r="D149" s="99" t="str">
        <f t="shared" si="24"/>
        <v/>
      </c>
      <c r="E149" s="84"/>
    </row>
    <row r="150" spans="1:5" x14ac:dyDescent="0.25">
      <c r="A150" s="6">
        <v>5283</v>
      </c>
      <c r="B150" s="84" t="s">
        <v>205</v>
      </c>
      <c r="C150" s="100">
        <v>0</v>
      </c>
      <c r="D150" s="99" t="str">
        <f t="shared" si="24"/>
        <v/>
      </c>
      <c r="E150" s="84"/>
    </row>
    <row r="151" spans="1:5" x14ac:dyDescent="0.25">
      <c r="A151" s="6">
        <v>5284</v>
      </c>
      <c r="B151" s="84" t="s">
        <v>206</v>
      </c>
      <c r="C151" s="100">
        <v>0</v>
      </c>
      <c r="D151" s="99" t="str">
        <f t="shared" si="24"/>
        <v/>
      </c>
      <c r="E151" s="84"/>
    </row>
    <row r="152" spans="1:5" x14ac:dyDescent="0.25">
      <c r="A152" s="6">
        <v>5285</v>
      </c>
      <c r="B152" s="84" t="s">
        <v>207</v>
      </c>
      <c r="C152" s="100">
        <v>0</v>
      </c>
      <c r="D152" s="99" t="str">
        <f t="shared" si="24"/>
        <v/>
      </c>
      <c r="E152" s="84"/>
    </row>
    <row r="153" spans="1:5" x14ac:dyDescent="0.25">
      <c r="A153" s="5">
        <v>5290</v>
      </c>
      <c r="B153" s="97" t="s">
        <v>208</v>
      </c>
      <c r="C153" s="98">
        <v>0</v>
      </c>
      <c r="D153" s="99" t="str">
        <f t="shared" ref="D153:D155" si="25">IFERROR(C153/$C$153,"")</f>
        <v/>
      </c>
      <c r="E153" s="84"/>
    </row>
    <row r="154" spans="1:5" x14ac:dyDescent="0.25">
      <c r="A154" s="6">
        <v>5291</v>
      </c>
      <c r="B154" s="84" t="s">
        <v>209</v>
      </c>
      <c r="C154" s="100">
        <v>0</v>
      </c>
      <c r="D154" s="99" t="str">
        <f t="shared" si="25"/>
        <v/>
      </c>
      <c r="E154" s="84"/>
    </row>
    <row r="155" spans="1:5" x14ac:dyDescent="0.25">
      <c r="A155" s="6">
        <v>5292</v>
      </c>
      <c r="B155" s="84" t="s">
        <v>210</v>
      </c>
      <c r="C155" s="100">
        <v>0</v>
      </c>
      <c r="D155" s="99" t="str">
        <f t="shared" si="25"/>
        <v/>
      </c>
      <c r="E155" s="84"/>
    </row>
    <row r="156" spans="1:5" x14ac:dyDescent="0.25">
      <c r="A156" s="5">
        <v>5300</v>
      </c>
      <c r="B156" s="97" t="s">
        <v>211</v>
      </c>
      <c r="C156" s="98">
        <v>0</v>
      </c>
      <c r="D156" s="99"/>
      <c r="E156" s="84"/>
    </row>
    <row r="157" spans="1:5" x14ac:dyDescent="0.25">
      <c r="A157" s="5">
        <v>5310</v>
      </c>
      <c r="B157" s="97" t="s">
        <v>122</v>
      </c>
      <c r="C157" s="98">
        <v>0</v>
      </c>
      <c r="D157" s="99" t="str">
        <f t="shared" ref="D157:D159" si="26">IFERROR(C157/$C$157,"")</f>
        <v/>
      </c>
      <c r="E157" s="84"/>
    </row>
    <row r="158" spans="1:5" x14ac:dyDescent="0.25">
      <c r="A158" s="6">
        <v>5311</v>
      </c>
      <c r="B158" s="84" t="s">
        <v>212</v>
      </c>
      <c r="C158" s="100">
        <v>0</v>
      </c>
      <c r="D158" s="99" t="str">
        <f t="shared" si="26"/>
        <v/>
      </c>
      <c r="E158" s="84"/>
    </row>
    <row r="159" spans="1:5" x14ac:dyDescent="0.25">
      <c r="A159" s="6">
        <v>5312</v>
      </c>
      <c r="B159" s="84" t="s">
        <v>213</v>
      </c>
      <c r="C159" s="100">
        <v>0</v>
      </c>
      <c r="D159" s="99" t="str">
        <f t="shared" si="26"/>
        <v/>
      </c>
      <c r="E159" s="84"/>
    </row>
    <row r="160" spans="1:5" x14ac:dyDescent="0.25">
      <c r="A160" s="5">
        <v>5320</v>
      </c>
      <c r="B160" s="97" t="s">
        <v>123</v>
      </c>
      <c r="C160" s="98">
        <v>0</v>
      </c>
      <c r="D160" s="99" t="str">
        <f t="shared" ref="D160:D162" si="27">IFERROR(C160/$C$160,"")</f>
        <v/>
      </c>
      <c r="E160" s="84"/>
    </row>
    <row r="161" spans="1:5" x14ac:dyDescent="0.25">
      <c r="A161" s="6">
        <v>5321</v>
      </c>
      <c r="B161" s="84" t="s">
        <v>214</v>
      </c>
      <c r="C161" s="100">
        <v>0</v>
      </c>
      <c r="D161" s="99" t="str">
        <f t="shared" si="27"/>
        <v/>
      </c>
      <c r="E161" s="84"/>
    </row>
    <row r="162" spans="1:5" x14ac:dyDescent="0.25">
      <c r="A162" s="6">
        <v>5322</v>
      </c>
      <c r="B162" s="84" t="s">
        <v>215</v>
      </c>
      <c r="C162" s="100">
        <v>0</v>
      </c>
      <c r="D162" s="99" t="str">
        <f t="shared" si="27"/>
        <v/>
      </c>
      <c r="E162" s="84"/>
    </row>
    <row r="163" spans="1:5" x14ac:dyDescent="0.25">
      <c r="A163" s="5">
        <v>5330</v>
      </c>
      <c r="B163" s="97" t="s">
        <v>124</v>
      </c>
      <c r="C163" s="98">
        <v>0</v>
      </c>
      <c r="D163" s="99" t="str">
        <f t="shared" ref="D163:D165" si="28">IFERROR(C163/$C$163,"")</f>
        <v/>
      </c>
      <c r="E163" s="84"/>
    </row>
    <row r="164" spans="1:5" x14ac:dyDescent="0.25">
      <c r="A164" s="6">
        <v>5331</v>
      </c>
      <c r="B164" s="84" t="s">
        <v>216</v>
      </c>
      <c r="C164" s="100">
        <v>0</v>
      </c>
      <c r="D164" s="99" t="str">
        <f t="shared" si="28"/>
        <v/>
      </c>
      <c r="E164" s="84"/>
    </row>
    <row r="165" spans="1:5" x14ac:dyDescent="0.25">
      <c r="A165" s="6">
        <v>5332</v>
      </c>
      <c r="B165" s="84" t="s">
        <v>217</v>
      </c>
      <c r="C165" s="100">
        <v>0</v>
      </c>
      <c r="D165" s="99" t="str">
        <f t="shared" si="28"/>
        <v/>
      </c>
      <c r="E165" s="84"/>
    </row>
    <row r="166" spans="1:5" x14ac:dyDescent="0.25">
      <c r="A166" s="5">
        <v>5400</v>
      </c>
      <c r="B166" s="97" t="s">
        <v>218</v>
      </c>
      <c r="C166" s="98">
        <v>0</v>
      </c>
      <c r="D166" s="99"/>
      <c r="E166" s="84"/>
    </row>
    <row r="167" spans="1:5" x14ac:dyDescent="0.25">
      <c r="A167" s="5">
        <v>5410</v>
      </c>
      <c r="B167" s="97" t="s">
        <v>219</v>
      </c>
      <c r="C167" s="98">
        <v>0</v>
      </c>
      <c r="D167" s="99" t="str">
        <f t="shared" ref="D167:D169" si="29">IFERROR(C167/$C$167,"")</f>
        <v/>
      </c>
      <c r="E167" s="84"/>
    </row>
    <row r="168" spans="1:5" x14ac:dyDescent="0.25">
      <c r="A168" s="6">
        <v>5411</v>
      </c>
      <c r="B168" s="84" t="s">
        <v>220</v>
      </c>
      <c r="C168" s="100">
        <v>0</v>
      </c>
      <c r="D168" s="99" t="str">
        <f t="shared" si="29"/>
        <v/>
      </c>
      <c r="E168" s="84"/>
    </row>
    <row r="169" spans="1:5" x14ac:dyDescent="0.25">
      <c r="A169" s="6">
        <v>5412</v>
      </c>
      <c r="B169" s="84" t="s">
        <v>221</v>
      </c>
      <c r="C169" s="100">
        <v>0</v>
      </c>
      <c r="D169" s="99" t="str">
        <f t="shared" si="29"/>
        <v/>
      </c>
      <c r="E169" s="84"/>
    </row>
    <row r="170" spans="1:5" x14ac:dyDescent="0.25">
      <c r="A170" s="5">
        <v>5420</v>
      </c>
      <c r="B170" s="97" t="s">
        <v>222</v>
      </c>
      <c r="C170" s="98">
        <v>0</v>
      </c>
      <c r="D170" s="99" t="str">
        <f t="shared" ref="D170:D172" si="30">IFERROR(C170/$C$170,"")</f>
        <v/>
      </c>
      <c r="E170" s="84"/>
    </row>
    <row r="171" spans="1:5" x14ac:dyDescent="0.25">
      <c r="A171" s="6">
        <v>5421</v>
      </c>
      <c r="B171" s="84" t="s">
        <v>223</v>
      </c>
      <c r="C171" s="100">
        <v>0</v>
      </c>
      <c r="D171" s="99" t="str">
        <f t="shared" si="30"/>
        <v/>
      </c>
      <c r="E171" s="84"/>
    </row>
    <row r="172" spans="1:5" x14ac:dyDescent="0.25">
      <c r="A172" s="6">
        <v>5422</v>
      </c>
      <c r="B172" s="84" t="s">
        <v>224</v>
      </c>
      <c r="C172" s="100">
        <v>0</v>
      </c>
      <c r="D172" s="99" t="str">
        <f t="shared" si="30"/>
        <v/>
      </c>
      <c r="E172" s="84"/>
    </row>
    <row r="173" spans="1:5" x14ac:dyDescent="0.25">
      <c r="A173" s="5">
        <v>5430</v>
      </c>
      <c r="B173" s="97" t="s">
        <v>225</v>
      </c>
      <c r="C173" s="98">
        <v>0</v>
      </c>
      <c r="D173" s="99" t="str">
        <f t="shared" ref="D173:D175" si="31">IFERROR(C173/$C$173,"")</f>
        <v/>
      </c>
      <c r="E173" s="84"/>
    </row>
    <row r="174" spans="1:5" x14ac:dyDescent="0.25">
      <c r="A174" s="6">
        <v>5431</v>
      </c>
      <c r="B174" s="84" t="s">
        <v>226</v>
      </c>
      <c r="C174" s="100">
        <v>0</v>
      </c>
      <c r="D174" s="99" t="str">
        <f t="shared" si="31"/>
        <v/>
      </c>
      <c r="E174" s="84"/>
    </row>
    <row r="175" spans="1:5" x14ac:dyDescent="0.25">
      <c r="A175" s="6">
        <v>5432</v>
      </c>
      <c r="B175" s="84" t="s">
        <v>227</v>
      </c>
      <c r="C175" s="100">
        <v>0</v>
      </c>
      <c r="D175" s="99" t="str">
        <f t="shared" si="31"/>
        <v/>
      </c>
      <c r="E175" s="84"/>
    </row>
    <row r="176" spans="1:5" x14ac:dyDescent="0.25">
      <c r="A176" s="5">
        <v>5440</v>
      </c>
      <c r="B176" s="97" t="s">
        <v>228</v>
      </c>
      <c r="C176" s="98">
        <v>0</v>
      </c>
      <c r="D176" s="99" t="str">
        <f t="shared" ref="D176:D177" si="32">IFERROR(C176/$C$176,"")</f>
        <v/>
      </c>
      <c r="E176" s="84"/>
    </row>
    <row r="177" spans="1:5" x14ac:dyDescent="0.25">
      <c r="A177" s="6">
        <v>5441</v>
      </c>
      <c r="B177" s="84" t="s">
        <v>228</v>
      </c>
      <c r="C177" s="100">
        <v>0</v>
      </c>
      <c r="D177" s="99" t="str">
        <f t="shared" si="32"/>
        <v/>
      </c>
      <c r="E177" s="84"/>
    </row>
    <row r="178" spans="1:5" x14ac:dyDescent="0.25">
      <c r="A178" s="5">
        <v>5450</v>
      </c>
      <c r="B178" s="97" t="s">
        <v>229</v>
      </c>
      <c r="C178" s="98">
        <v>0</v>
      </c>
      <c r="D178" s="99" t="str">
        <f t="shared" ref="D178:D180" si="33">IFERROR(C178/$C$178,"")</f>
        <v/>
      </c>
      <c r="E178" s="84"/>
    </row>
    <row r="179" spans="1:5" x14ac:dyDescent="0.25">
      <c r="A179" s="6">
        <v>5451</v>
      </c>
      <c r="B179" s="84" t="s">
        <v>230</v>
      </c>
      <c r="C179" s="100">
        <v>0</v>
      </c>
      <c r="D179" s="99" t="str">
        <f t="shared" si="33"/>
        <v/>
      </c>
      <c r="E179" s="84"/>
    </row>
    <row r="180" spans="1:5" x14ac:dyDescent="0.25">
      <c r="A180" s="6">
        <v>5452</v>
      </c>
      <c r="B180" s="84" t="s">
        <v>231</v>
      </c>
      <c r="C180" s="100">
        <v>0</v>
      </c>
      <c r="D180" s="99" t="str">
        <f t="shared" si="33"/>
        <v/>
      </c>
      <c r="E180" s="84"/>
    </row>
    <row r="181" spans="1:5" x14ac:dyDescent="0.2">
      <c r="A181" s="5">
        <v>5500</v>
      </c>
      <c r="B181" s="97" t="s">
        <v>232</v>
      </c>
      <c r="C181" s="106">
        <f>C182+C191+C194+C200</f>
        <v>231261.37999999998</v>
      </c>
      <c r="D181" s="99"/>
      <c r="E181" s="84"/>
    </row>
    <row r="182" spans="1:5" x14ac:dyDescent="0.2">
      <c r="A182" s="5">
        <v>5510</v>
      </c>
      <c r="B182" s="97" t="s">
        <v>233</v>
      </c>
      <c r="C182" s="106">
        <f>SUM(C183:C190)</f>
        <v>231269.68999999997</v>
      </c>
      <c r="D182" s="99">
        <f t="shared" ref="D182:D190" si="34">IFERROR(C182/$C$182,"")</f>
        <v>1</v>
      </c>
      <c r="E182" s="84"/>
    </row>
    <row r="183" spans="1:5" x14ac:dyDescent="0.25">
      <c r="A183" s="6">
        <v>5511</v>
      </c>
      <c r="B183" s="84" t="s">
        <v>234</v>
      </c>
      <c r="C183" s="100">
        <v>0</v>
      </c>
      <c r="D183" s="99">
        <f t="shared" si="34"/>
        <v>0</v>
      </c>
      <c r="E183" s="84"/>
    </row>
    <row r="184" spans="1:5" x14ac:dyDescent="0.25">
      <c r="A184" s="6">
        <v>5512</v>
      </c>
      <c r="B184" s="84" t="s">
        <v>235</v>
      </c>
      <c r="C184" s="100">
        <v>0</v>
      </c>
      <c r="D184" s="99">
        <f t="shared" si="34"/>
        <v>0</v>
      </c>
      <c r="E184" s="84"/>
    </row>
    <row r="185" spans="1:5" x14ac:dyDescent="0.2">
      <c r="A185" s="6">
        <v>5513</v>
      </c>
      <c r="B185" s="84" t="s">
        <v>236</v>
      </c>
      <c r="C185" s="105">
        <v>9496.2099999999991</v>
      </c>
      <c r="D185" s="99">
        <f t="shared" si="34"/>
        <v>4.1061195697542553E-2</v>
      </c>
      <c r="E185" s="84"/>
    </row>
    <row r="186" spans="1:5" x14ac:dyDescent="0.25">
      <c r="A186" s="6">
        <v>5514</v>
      </c>
      <c r="B186" s="84" t="s">
        <v>237</v>
      </c>
      <c r="C186" s="100">
        <v>0</v>
      </c>
      <c r="D186" s="99">
        <f t="shared" si="34"/>
        <v>0</v>
      </c>
      <c r="E186" s="84"/>
    </row>
    <row r="187" spans="1:5" x14ac:dyDescent="0.2">
      <c r="A187" s="6">
        <v>5515</v>
      </c>
      <c r="B187" s="84" t="s">
        <v>238</v>
      </c>
      <c r="C187" s="105">
        <v>206474.71</v>
      </c>
      <c r="D187" s="99">
        <f t="shared" si="34"/>
        <v>0.89278759356662785</v>
      </c>
      <c r="E187" s="84"/>
    </row>
    <row r="188" spans="1:5" x14ac:dyDescent="0.25">
      <c r="A188" s="6">
        <v>5516</v>
      </c>
      <c r="B188" s="84" t="s">
        <v>239</v>
      </c>
      <c r="C188" s="100">
        <v>0</v>
      </c>
      <c r="D188" s="99">
        <f t="shared" si="34"/>
        <v>0</v>
      </c>
      <c r="E188" s="84"/>
    </row>
    <row r="189" spans="1:5" x14ac:dyDescent="0.25">
      <c r="A189" s="6">
        <v>5517</v>
      </c>
      <c r="B189" s="84" t="s">
        <v>240</v>
      </c>
      <c r="C189" s="100">
        <v>0</v>
      </c>
      <c r="D189" s="99">
        <f t="shared" si="34"/>
        <v>0</v>
      </c>
      <c r="E189" s="84"/>
    </row>
    <row r="190" spans="1:5" x14ac:dyDescent="0.2">
      <c r="A190" s="6">
        <v>5518</v>
      </c>
      <c r="B190" s="84" t="s">
        <v>241</v>
      </c>
      <c r="C190" s="105">
        <v>15298.77</v>
      </c>
      <c r="D190" s="99">
        <f t="shared" si="34"/>
        <v>6.6151210735829677E-2</v>
      </c>
      <c r="E190" s="84"/>
    </row>
    <row r="191" spans="1:5" x14ac:dyDescent="0.25">
      <c r="A191" s="5">
        <v>5520</v>
      </c>
      <c r="B191" s="97" t="s">
        <v>242</v>
      </c>
      <c r="C191" s="98">
        <v>0</v>
      </c>
      <c r="D191" s="99" t="str">
        <f t="shared" ref="D191:D193" si="35">IFERROR(C191/$C$191,"")</f>
        <v/>
      </c>
      <c r="E191" s="84"/>
    </row>
    <row r="192" spans="1:5" x14ac:dyDescent="0.25">
      <c r="A192" s="6">
        <v>5521</v>
      </c>
      <c r="B192" s="84" t="s">
        <v>243</v>
      </c>
      <c r="C192" s="100">
        <v>0</v>
      </c>
      <c r="D192" s="99" t="str">
        <f t="shared" si="35"/>
        <v/>
      </c>
      <c r="E192" s="84"/>
    </row>
    <row r="193" spans="1:5" x14ac:dyDescent="0.25">
      <c r="A193" s="6">
        <v>5522</v>
      </c>
      <c r="B193" s="84" t="s">
        <v>244</v>
      </c>
      <c r="C193" s="100">
        <v>0</v>
      </c>
      <c r="D193" s="99" t="str">
        <f t="shared" si="35"/>
        <v/>
      </c>
      <c r="E193" s="84"/>
    </row>
    <row r="194" spans="1:5" x14ac:dyDescent="0.25">
      <c r="A194" s="5">
        <v>5530</v>
      </c>
      <c r="B194" s="97" t="s">
        <v>245</v>
      </c>
      <c r="C194" s="98">
        <v>0</v>
      </c>
      <c r="D194" s="99" t="str">
        <f t="shared" ref="D194:D199" si="36">IFERROR(C194/$C$194,"")</f>
        <v/>
      </c>
      <c r="E194" s="84"/>
    </row>
    <row r="195" spans="1:5" x14ac:dyDescent="0.25">
      <c r="A195" s="6">
        <v>5531</v>
      </c>
      <c r="B195" s="84" t="s">
        <v>246</v>
      </c>
      <c r="C195" s="100">
        <v>0</v>
      </c>
      <c r="D195" s="99" t="str">
        <f t="shared" si="36"/>
        <v/>
      </c>
      <c r="E195" s="84"/>
    </row>
    <row r="196" spans="1:5" x14ac:dyDescent="0.25">
      <c r="A196" s="6">
        <v>5532</v>
      </c>
      <c r="B196" s="84" t="s">
        <v>247</v>
      </c>
      <c r="C196" s="100">
        <v>0</v>
      </c>
      <c r="D196" s="99" t="str">
        <f t="shared" si="36"/>
        <v/>
      </c>
      <c r="E196" s="84"/>
    </row>
    <row r="197" spans="1:5" x14ac:dyDescent="0.25">
      <c r="A197" s="6">
        <v>5533</v>
      </c>
      <c r="B197" s="84" t="s">
        <v>248</v>
      </c>
      <c r="C197" s="100">
        <v>0</v>
      </c>
      <c r="D197" s="99" t="str">
        <f t="shared" si="36"/>
        <v/>
      </c>
      <c r="E197" s="84"/>
    </row>
    <row r="198" spans="1:5" x14ac:dyDescent="0.25">
      <c r="A198" s="6">
        <v>5534</v>
      </c>
      <c r="B198" s="84" t="s">
        <v>249</v>
      </c>
      <c r="C198" s="100">
        <v>0</v>
      </c>
      <c r="D198" s="99" t="str">
        <f t="shared" si="36"/>
        <v/>
      </c>
      <c r="E198" s="84"/>
    </row>
    <row r="199" spans="1:5" x14ac:dyDescent="0.25">
      <c r="A199" s="6">
        <v>5535</v>
      </c>
      <c r="B199" s="84" t="s">
        <v>250</v>
      </c>
      <c r="C199" s="100">
        <v>0</v>
      </c>
      <c r="D199" s="99" t="str">
        <f t="shared" si="36"/>
        <v/>
      </c>
      <c r="E199" s="84"/>
    </row>
    <row r="200" spans="1:5" x14ac:dyDescent="0.2">
      <c r="A200" s="5">
        <v>5590</v>
      </c>
      <c r="B200" s="97" t="s">
        <v>251</v>
      </c>
      <c r="C200" s="106">
        <f>SUM(C201:C209)</f>
        <v>-8.31</v>
      </c>
      <c r="D200" s="99">
        <f t="shared" ref="D200:D209" si="37">IFERROR(C200/$C$200,"")</f>
        <v>1</v>
      </c>
      <c r="E200" s="84"/>
    </row>
    <row r="201" spans="1:5" x14ac:dyDescent="0.25">
      <c r="A201" s="6">
        <v>5591</v>
      </c>
      <c r="B201" s="84" t="s">
        <v>252</v>
      </c>
      <c r="C201" s="100">
        <v>0</v>
      </c>
      <c r="D201" s="99">
        <f t="shared" si="37"/>
        <v>0</v>
      </c>
      <c r="E201" s="84"/>
    </row>
    <row r="202" spans="1:5" x14ac:dyDescent="0.25">
      <c r="A202" s="6">
        <v>5592</v>
      </c>
      <c r="B202" s="84" t="s">
        <v>253</v>
      </c>
      <c r="C202" s="100">
        <v>0</v>
      </c>
      <c r="D202" s="99">
        <f t="shared" si="37"/>
        <v>0</v>
      </c>
      <c r="E202" s="84"/>
    </row>
    <row r="203" spans="1:5" x14ac:dyDescent="0.25">
      <c r="A203" s="6">
        <v>5593</v>
      </c>
      <c r="B203" s="84" t="s">
        <v>254</v>
      </c>
      <c r="C203" s="100">
        <v>0</v>
      </c>
      <c r="D203" s="99">
        <f t="shared" si="37"/>
        <v>0</v>
      </c>
      <c r="E203" s="84"/>
    </row>
    <row r="204" spans="1:5" x14ac:dyDescent="0.25">
      <c r="A204" s="6">
        <v>5594</v>
      </c>
      <c r="B204" s="84" t="s">
        <v>255</v>
      </c>
      <c r="C204" s="100">
        <v>0</v>
      </c>
      <c r="D204" s="99">
        <f t="shared" si="37"/>
        <v>0</v>
      </c>
      <c r="E204" s="84"/>
    </row>
    <row r="205" spans="1:5" x14ac:dyDescent="0.25">
      <c r="A205" s="6">
        <v>5595</v>
      </c>
      <c r="B205" s="84" t="s">
        <v>256</v>
      </c>
      <c r="C205" s="100">
        <v>0</v>
      </c>
      <c r="D205" s="99">
        <f t="shared" si="37"/>
        <v>0</v>
      </c>
      <c r="E205" s="84"/>
    </row>
    <row r="206" spans="1:5" x14ac:dyDescent="0.25">
      <c r="A206" s="6">
        <v>5596</v>
      </c>
      <c r="B206" s="84" t="s">
        <v>148</v>
      </c>
      <c r="C206" s="100">
        <v>0</v>
      </c>
      <c r="D206" s="99">
        <f t="shared" si="37"/>
        <v>0</v>
      </c>
      <c r="E206" s="84"/>
    </row>
    <row r="207" spans="1:5" x14ac:dyDescent="0.25">
      <c r="A207" s="6">
        <v>5597</v>
      </c>
      <c r="B207" s="84" t="s">
        <v>257</v>
      </c>
      <c r="C207" s="100">
        <v>0</v>
      </c>
      <c r="D207" s="99">
        <f t="shared" si="37"/>
        <v>0</v>
      </c>
      <c r="E207" s="84"/>
    </row>
    <row r="208" spans="1:5" x14ac:dyDescent="0.25">
      <c r="A208" s="6">
        <v>5598</v>
      </c>
      <c r="B208" s="84" t="s">
        <v>258</v>
      </c>
      <c r="C208" s="100">
        <v>0</v>
      </c>
      <c r="D208" s="99">
        <f t="shared" si="37"/>
        <v>0</v>
      </c>
      <c r="E208" s="84"/>
    </row>
    <row r="209" spans="1:5" x14ac:dyDescent="0.2">
      <c r="A209" s="6">
        <v>5599</v>
      </c>
      <c r="B209" s="84" t="s">
        <v>259</v>
      </c>
      <c r="C209" s="105">
        <v>-8.31</v>
      </c>
      <c r="D209" s="99">
        <f t="shared" si="37"/>
        <v>1</v>
      </c>
      <c r="E209" s="84"/>
    </row>
    <row r="210" spans="1:5" x14ac:dyDescent="0.25">
      <c r="A210" s="5">
        <v>5600</v>
      </c>
      <c r="B210" s="97" t="s">
        <v>260</v>
      </c>
      <c r="C210" s="98">
        <v>0</v>
      </c>
      <c r="D210" s="99"/>
      <c r="E210" s="84"/>
    </row>
    <row r="211" spans="1:5" x14ac:dyDescent="0.25">
      <c r="A211" s="5">
        <v>5610</v>
      </c>
      <c r="B211" s="97" t="s">
        <v>261</v>
      </c>
      <c r="C211" s="98">
        <v>0</v>
      </c>
      <c r="D211" s="99" t="str">
        <f t="shared" ref="D211:D212" si="38">IFERROR(C211/$C$211,"")</f>
        <v/>
      </c>
      <c r="E211" s="84"/>
    </row>
    <row r="212" spans="1:5" x14ac:dyDescent="0.25">
      <c r="A212" s="6">
        <v>5611</v>
      </c>
      <c r="B212" s="84" t="s">
        <v>262</v>
      </c>
      <c r="C212" s="100">
        <v>0</v>
      </c>
      <c r="D212" s="99" t="str">
        <f t="shared" si="38"/>
        <v/>
      </c>
      <c r="E212" s="84"/>
    </row>
    <row r="213" spans="1:5" x14ac:dyDescent="0.25">
      <c r="A213" s="79"/>
      <c r="B213" s="79"/>
      <c r="C213" s="79"/>
      <c r="D213" s="95"/>
      <c r="E213" s="79"/>
    </row>
    <row r="214" spans="1:5" x14ac:dyDescent="0.25">
      <c r="A214" s="90" t="s">
        <v>65</v>
      </c>
      <c r="C214" s="79"/>
      <c r="D214" s="95"/>
      <c r="E214" s="79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tabSelected="1" topLeftCell="A146" zoomScale="90" zoomScaleNormal="90" workbookViewId="0">
      <selection activeCell="E41" sqref="E41"/>
    </sheetView>
  </sheetViews>
  <sheetFormatPr baseColWidth="10" defaultColWidth="14.42578125" defaultRowHeight="15" x14ac:dyDescent="0.25"/>
  <cols>
    <col min="1" max="1" width="10" style="78" customWidth="1"/>
    <col min="2" max="2" width="64.5703125" style="78" customWidth="1"/>
    <col min="3" max="3" width="16.42578125" style="78" customWidth="1"/>
    <col min="4" max="4" width="19.140625" style="78" customWidth="1"/>
    <col min="5" max="5" width="19.85546875" style="78" customWidth="1"/>
    <col min="6" max="7" width="12.85546875" style="78" customWidth="1"/>
    <col min="8" max="8" width="13" style="78" customWidth="1"/>
    <col min="9" max="9" width="8.85546875" style="78" customWidth="1"/>
    <col min="10" max="10" width="14.7109375" style="78" bestFit="1" customWidth="1"/>
    <col min="11" max="26" width="9.140625" style="78" customWidth="1"/>
    <col min="27" max="16384" width="14.42578125" style="78"/>
  </cols>
  <sheetData>
    <row r="1" spans="1:8" x14ac:dyDescent="0.25">
      <c r="A1" s="149" t="str">
        <f>'Notas a los Edos Financieros'!A1</f>
        <v>INSTITUTO PARA EL DESARROLLO Y ATENCIÓN A LAS JUVENTUDES DEL ESTADO DE GUANAJUATO</v>
      </c>
      <c r="B1" s="154"/>
      <c r="C1" s="154"/>
      <c r="D1" s="154"/>
      <c r="E1" s="154"/>
      <c r="F1" s="154"/>
      <c r="G1" s="41" t="s">
        <v>0</v>
      </c>
      <c r="H1" s="58">
        <f>'Notas a los Edos Financieros'!D1</f>
        <v>2026</v>
      </c>
    </row>
    <row r="2" spans="1:8" x14ac:dyDescent="0.25">
      <c r="A2" s="149" t="s">
        <v>263</v>
      </c>
      <c r="B2" s="154"/>
      <c r="C2" s="154"/>
      <c r="D2" s="154"/>
      <c r="E2" s="154"/>
      <c r="F2" s="154"/>
      <c r="G2" s="41" t="s">
        <v>2</v>
      </c>
      <c r="H2" s="58" t="str">
        <f>'Notas a los Edos Financieros'!D2</f>
        <v>Trimestral</v>
      </c>
    </row>
    <row r="3" spans="1:8" x14ac:dyDescent="0.25">
      <c r="A3" s="149" t="str">
        <f>'Notas a los Edos Financieros'!A3</f>
        <v>Del 1 de Enero al 31 de Marzo de 2026</v>
      </c>
      <c r="B3" s="154"/>
      <c r="C3" s="154"/>
      <c r="D3" s="154"/>
      <c r="E3" s="154"/>
      <c r="F3" s="154"/>
      <c r="G3" s="41" t="s">
        <v>3</v>
      </c>
      <c r="H3" s="58">
        <f>'Notas a los Edos Financieros'!D3</f>
        <v>1</v>
      </c>
    </row>
    <row r="4" spans="1:8" x14ac:dyDescent="0.25">
      <c r="A4" s="153" t="s">
        <v>4</v>
      </c>
      <c r="B4" s="154"/>
      <c r="C4" s="154"/>
      <c r="D4" s="154"/>
      <c r="E4" s="154"/>
      <c r="F4" s="154"/>
      <c r="G4" s="41"/>
      <c r="H4" s="42"/>
    </row>
    <row r="5" spans="1:8" x14ac:dyDescent="0.25">
      <c r="A5" s="155" t="s">
        <v>67</v>
      </c>
      <c r="B5" s="155"/>
      <c r="C5" s="155"/>
      <c r="D5" s="155"/>
      <c r="E5" s="155"/>
      <c r="F5" s="155"/>
      <c r="G5" s="155"/>
      <c r="H5" s="155"/>
    </row>
    <row r="6" spans="1:8" x14ac:dyDescent="0.25">
      <c r="A6" s="79"/>
      <c r="B6" s="79"/>
      <c r="C6" s="79"/>
      <c r="D6" s="79"/>
      <c r="E6" s="79"/>
      <c r="F6" s="79"/>
      <c r="G6" s="79"/>
      <c r="H6" s="79"/>
    </row>
    <row r="7" spans="1:8" x14ac:dyDescent="0.25">
      <c r="A7" s="152" t="s">
        <v>264</v>
      </c>
      <c r="B7" s="152"/>
      <c r="C7" s="152"/>
      <c r="D7" s="152"/>
      <c r="E7" s="152"/>
      <c r="F7" s="152"/>
      <c r="G7" s="152"/>
      <c r="H7" s="152"/>
    </row>
    <row r="8" spans="1:8" s="80" customFormat="1" x14ac:dyDescent="0.25">
      <c r="A8" s="54" t="s">
        <v>69</v>
      </c>
      <c r="B8" s="54" t="s">
        <v>70</v>
      </c>
      <c r="C8" s="54" t="s">
        <v>71</v>
      </c>
      <c r="D8" s="54" t="s">
        <v>265</v>
      </c>
      <c r="E8" s="54"/>
      <c r="F8" s="54"/>
      <c r="G8" s="54"/>
      <c r="H8" s="54"/>
    </row>
    <row r="9" spans="1:8" x14ac:dyDescent="0.25">
      <c r="A9" s="81">
        <v>1114</v>
      </c>
      <c r="B9" s="79" t="s">
        <v>266</v>
      </c>
      <c r="C9" s="82">
        <v>0</v>
      </c>
      <c r="D9" s="79"/>
      <c r="E9" s="79"/>
      <c r="F9" s="79"/>
      <c r="G9" s="79"/>
      <c r="H9" s="79"/>
    </row>
    <row r="10" spans="1:8" x14ac:dyDescent="0.25">
      <c r="A10" s="81">
        <v>1115</v>
      </c>
      <c r="B10" s="79" t="s">
        <v>267</v>
      </c>
      <c r="C10" s="82">
        <v>0</v>
      </c>
      <c r="D10" s="79"/>
      <c r="E10" s="79"/>
      <c r="F10" s="79"/>
      <c r="G10" s="79"/>
      <c r="H10" s="79"/>
    </row>
    <row r="11" spans="1:8" x14ac:dyDescent="0.25">
      <c r="A11" s="81">
        <v>1121</v>
      </c>
      <c r="B11" s="79" t="s">
        <v>268</v>
      </c>
      <c r="C11" s="82">
        <v>920203.15</v>
      </c>
      <c r="D11" s="79"/>
      <c r="E11" s="79"/>
      <c r="F11" s="79"/>
      <c r="G11" s="79"/>
      <c r="H11" s="79"/>
    </row>
    <row r="12" spans="1:8" x14ac:dyDescent="0.25">
      <c r="A12" s="79"/>
      <c r="B12" s="79"/>
      <c r="C12" s="79"/>
      <c r="D12" s="79"/>
      <c r="E12" s="79"/>
      <c r="F12" s="79"/>
      <c r="G12" s="79"/>
      <c r="H12" s="79"/>
    </row>
    <row r="13" spans="1:8" x14ac:dyDescent="0.25">
      <c r="A13" s="152" t="s">
        <v>269</v>
      </c>
      <c r="B13" s="152"/>
      <c r="C13" s="152"/>
      <c r="D13" s="152"/>
      <c r="E13" s="152"/>
      <c r="F13" s="152"/>
      <c r="G13" s="152"/>
      <c r="H13" s="152"/>
    </row>
    <row r="14" spans="1:8" s="80" customFormat="1" ht="22.5" x14ac:dyDescent="0.25">
      <c r="A14" s="54" t="s">
        <v>69</v>
      </c>
      <c r="B14" s="54" t="s">
        <v>70</v>
      </c>
      <c r="C14" s="54" t="s">
        <v>71</v>
      </c>
      <c r="D14" s="54">
        <f>H1-1</f>
        <v>2025</v>
      </c>
      <c r="E14" s="54">
        <f t="shared" ref="E14:G14" si="0">D14-1</f>
        <v>2024</v>
      </c>
      <c r="F14" s="54">
        <f t="shared" si="0"/>
        <v>2023</v>
      </c>
      <c r="G14" s="54">
        <f t="shared" si="0"/>
        <v>2022</v>
      </c>
      <c r="H14" s="55" t="s">
        <v>270</v>
      </c>
    </row>
    <row r="15" spans="1:8" x14ac:dyDescent="0.25">
      <c r="A15" s="81">
        <v>1122</v>
      </c>
      <c r="B15" s="79" t="s">
        <v>271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79"/>
    </row>
    <row r="16" spans="1:8" x14ac:dyDescent="0.25">
      <c r="A16" s="81">
        <v>1124</v>
      </c>
      <c r="B16" s="79" t="s">
        <v>272</v>
      </c>
      <c r="C16" s="82">
        <v>1000000</v>
      </c>
      <c r="D16" s="82">
        <v>1000000</v>
      </c>
      <c r="E16" s="82">
        <v>1000000</v>
      </c>
      <c r="F16" s="82">
        <v>1000000</v>
      </c>
      <c r="G16" s="82">
        <v>1000000</v>
      </c>
      <c r="H16" s="79"/>
    </row>
    <row r="18" spans="1:8" x14ac:dyDescent="0.25">
      <c r="A18" s="152" t="s">
        <v>273</v>
      </c>
      <c r="B18" s="152"/>
      <c r="C18" s="152"/>
      <c r="D18" s="152"/>
      <c r="E18" s="152"/>
      <c r="F18" s="152"/>
      <c r="G18" s="152"/>
      <c r="H18" s="152"/>
    </row>
    <row r="19" spans="1:8" s="80" customFormat="1" x14ac:dyDescent="0.25">
      <c r="A19" s="54" t="s">
        <v>69</v>
      </c>
      <c r="B19" s="54" t="s">
        <v>70</v>
      </c>
      <c r="C19" s="54" t="s">
        <v>71</v>
      </c>
      <c r="D19" s="54" t="s">
        <v>274</v>
      </c>
      <c r="E19" s="54" t="s">
        <v>275</v>
      </c>
      <c r="F19" s="54" t="s">
        <v>276</v>
      </c>
      <c r="G19" s="54" t="s">
        <v>277</v>
      </c>
      <c r="H19" s="54" t="s">
        <v>278</v>
      </c>
    </row>
    <row r="20" spans="1:8" x14ac:dyDescent="0.25">
      <c r="A20" s="81">
        <v>1123</v>
      </c>
      <c r="B20" s="79" t="s">
        <v>279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79"/>
    </row>
    <row r="21" spans="1:8" x14ac:dyDescent="0.2">
      <c r="A21" s="81">
        <v>1125</v>
      </c>
      <c r="B21" s="79" t="s">
        <v>280</v>
      </c>
      <c r="C21" s="107">
        <v>40000</v>
      </c>
      <c r="D21" s="107">
        <v>40000</v>
      </c>
      <c r="E21" s="82">
        <v>0</v>
      </c>
      <c r="F21" s="82">
        <v>0</v>
      </c>
      <c r="G21" s="82">
        <v>0</v>
      </c>
      <c r="H21" s="79"/>
    </row>
    <row r="22" spans="1:8" x14ac:dyDescent="0.2">
      <c r="A22" s="6">
        <v>1126</v>
      </c>
      <c r="B22" s="84" t="s">
        <v>281</v>
      </c>
      <c r="C22" s="107">
        <v>232096.2</v>
      </c>
      <c r="D22" s="107">
        <v>232096.2</v>
      </c>
      <c r="E22" s="82">
        <v>0</v>
      </c>
      <c r="F22" s="82">
        <v>0</v>
      </c>
      <c r="G22" s="82">
        <v>0</v>
      </c>
      <c r="H22" s="79"/>
    </row>
    <row r="23" spans="1:8" x14ac:dyDescent="0.25">
      <c r="A23" s="6">
        <v>1129</v>
      </c>
      <c r="B23" s="84" t="s">
        <v>282</v>
      </c>
      <c r="C23" s="82">
        <v>0</v>
      </c>
      <c r="D23" s="82">
        <v>0</v>
      </c>
      <c r="E23" s="82">
        <v>0</v>
      </c>
      <c r="F23" s="82">
        <v>0</v>
      </c>
      <c r="G23" s="82">
        <v>0</v>
      </c>
      <c r="H23" s="79"/>
    </row>
    <row r="24" spans="1:8" x14ac:dyDescent="0.25">
      <c r="A24" s="81">
        <v>1131</v>
      </c>
      <c r="B24" s="79" t="s">
        <v>283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79"/>
    </row>
    <row r="25" spans="1:8" x14ac:dyDescent="0.25">
      <c r="A25" s="81">
        <v>1132</v>
      </c>
      <c r="B25" s="79" t="s">
        <v>284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79"/>
    </row>
    <row r="26" spans="1:8" x14ac:dyDescent="0.25">
      <c r="A26" s="81">
        <v>1133</v>
      </c>
      <c r="B26" s="79" t="s">
        <v>285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79"/>
    </row>
    <row r="27" spans="1:8" x14ac:dyDescent="0.25">
      <c r="A27" s="81">
        <v>1134</v>
      </c>
      <c r="B27" s="79" t="s">
        <v>286</v>
      </c>
      <c r="C27" s="82">
        <v>0</v>
      </c>
      <c r="D27" s="82">
        <v>0</v>
      </c>
      <c r="E27" s="82">
        <v>0</v>
      </c>
      <c r="F27" s="82">
        <v>0</v>
      </c>
      <c r="G27" s="82">
        <v>0</v>
      </c>
      <c r="H27" s="79"/>
    </row>
    <row r="28" spans="1:8" x14ac:dyDescent="0.25">
      <c r="A28" s="81">
        <v>1139</v>
      </c>
      <c r="B28" s="79" t="s">
        <v>287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79"/>
    </row>
    <row r="29" spans="1:8" x14ac:dyDescent="0.25">
      <c r="A29" s="79"/>
      <c r="B29" s="79"/>
      <c r="C29" s="79"/>
      <c r="D29" s="79"/>
      <c r="E29" s="79"/>
      <c r="F29" s="79"/>
      <c r="G29" s="79"/>
      <c r="H29" s="79"/>
    </row>
    <row r="30" spans="1:8" x14ac:dyDescent="0.25">
      <c r="A30" s="152" t="s">
        <v>288</v>
      </c>
      <c r="B30" s="152"/>
      <c r="C30" s="152"/>
      <c r="D30" s="152"/>
      <c r="E30" s="152"/>
      <c r="F30" s="152"/>
      <c r="G30" s="152"/>
      <c r="H30" s="152"/>
    </row>
    <row r="31" spans="1:8" s="80" customFormat="1" ht="36.75" customHeight="1" x14ac:dyDescent="0.25">
      <c r="A31" s="54" t="s">
        <v>69</v>
      </c>
      <c r="B31" s="54" t="s">
        <v>70</v>
      </c>
      <c r="C31" s="54" t="s">
        <v>71</v>
      </c>
      <c r="D31" s="54" t="s">
        <v>289</v>
      </c>
      <c r="E31" s="54" t="s">
        <v>290</v>
      </c>
      <c r="F31" s="55" t="s">
        <v>291</v>
      </c>
      <c r="G31" s="54"/>
      <c r="H31" s="54"/>
    </row>
    <row r="32" spans="1:8" s="103" customFormat="1" x14ac:dyDescent="0.2">
      <c r="A32" s="87">
        <v>1140</v>
      </c>
      <c r="B32" s="90" t="s">
        <v>292</v>
      </c>
      <c r="C32" s="89">
        <v>0</v>
      </c>
      <c r="D32" s="90"/>
      <c r="E32" s="108" t="str">
        <f>IF(OR(C32&lt;&gt;0, C33&lt;&gt;0, C34&lt;&gt;0, C35&lt;&gt;0, C36&lt;&gt;0, C37&lt;&gt;0), "", "SIN INFORMACIÓN QUE REVELAR")</f>
        <v>SIN INFORMACIÓN QUE REVELAR</v>
      </c>
      <c r="F32" s="90"/>
      <c r="G32" s="90"/>
      <c r="H32" s="90"/>
    </row>
    <row r="33" spans="1:8" x14ac:dyDescent="0.25">
      <c r="A33" s="81">
        <v>1141</v>
      </c>
      <c r="B33" s="79" t="s">
        <v>293</v>
      </c>
      <c r="C33" s="82">
        <v>0</v>
      </c>
      <c r="D33" s="79"/>
      <c r="E33" s="79"/>
      <c r="F33" s="79"/>
    </row>
    <row r="34" spans="1:8" x14ac:dyDescent="0.25">
      <c r="A34" s="81">
        <v>1142</v>
      </c>
      <c r="B34" s="79" t="s">
        <v>294</v>
      </c>
      <c r="C34" s="82">
        <v>0</v>
      </c>
      <c r="D34" s="79"/>
      <c r="E34" s="79"/>
      <c r="F34" s="79"/>
    </row>
    <row r="35" spans="1:8" x14ac:dyDescent="0.25">
      <c r="A35" s="81">
        <v>1143</v>
      </c>
      <c r="B35" s="79" t="s">
        <v>295</v>
      </c>
      <c r="C35" s="82">
        <v>0</v>
      </c>
      <c r="D35" s="79"/>
      <c r="E35" s="79"/>
      <c r="F35" s="79"/>
    </row>
    <row r="36" spans="1:8" x14ac:dyDescent="0.25">
      <c r="A36" s="81">
        <v>1144</v>
      </c>
      <c r="B36" s="79" t="s">
        <v>296</v>
      </c>
      <c r="C36" s="82">
        <v>0</v>
      </c>
      <c r="D36" s="79"/>
      <c r="E36" s="79"/>
      <c r="F36" s="79"/>
    </row>
    <row r="37" spans="1:8" x14ac:dyDescent="0.25">
      <c r="A37" s="81">
        <v>1145</v>
      </c>
      <c r="B37" s="79" t="s">
        <v>297</v>
      </c>
      <c r="C37" s="82">
        <v>0</v>
      </c>
      <c r="D37" s="79"/>
      <c r="E37" s="79"/>
      <c r="F37" s="79"/>
    </row>
    <row r="38" spans="1:8" x14ac:dyDescent="0.25">
      <c r="A38" s="79"/>
      <c r="B38" s="79"/>
      <c r="C38" s="79"/>
      <c r="D38" s="79"/>
      <c r="E38" s="79"/>
      <c r="F38" s="79"/>
    </row>
    <row r="39" spans="1:8" x14ac:dyDescent="0.25">
      <c r="A39" s="152" t="s">
        <v>298</v>
      </c>
      <c r="B39" s="152"/>
      <c r="C39" s="152"/>
      <c r="D39" s="152"/>
      <c r="E39" s="152"/>
      <c r="F39" s="152"/>
    </row>
    <row r="40" spans="1:8" s="80" customFormat="1" ht="33.75" x14ac:dyDescent="0.25">
      <c r="A40" s="54" t="s">
        <v>69</v>
      </c>
      <c r="B40" s="54" t="s">
        <v>70</v>
      </c>
      <c r="C40" s="54" t="s">
        <v>71</v>
      </c>
      <c r="D40" s="54" t="s">
        <v>290</v>
      </c>
      <c r="E40" s="55" t="s">
        <v>299</v>
      </c>
      <c r="F40" s="55" t="s">
        <v>291</v>
      </c>
    </row>
    <row r="41" spans="1:8" x14ac:dyDescent="0.2">
      <c r="A41" s="81">
        <v>1150</v>
      </c>
      <c r="B41" s="79" t="s">
        <v>300</v>
      </c>
      <c r="C41" s="82">
        <v>0</v>
      </c>
      <c r="D41" s="79"/>
      <c r="E41" s="108" t="str">
        <f>+IF(OR(C41&lt;&gt;0,C42&lt;&gt;0),"","SIN INFORMACIÓN QUE REVELAR")</f>
        <v>SIN INFORMACIÓN QUE REVELAR</v>
      </c>
      <c r="F41" s="79"/>
    </row>
    <row r="42" spans="1:8" x14ac:dyDescent="0.25">
      <c r="A42" s="81">
        <v>1151</v>
      </c>
      <c r="B42" s="79" t="s">
        <v>301</v>
      </c>
      <c r="C42" s="82">
        <v>0</v>
      </c>
      <c r="D42" s="79"/>
      <c r="E42" s="79"/>
      <c r="F42" s="79"/>
    </row>
    <row r="43" spans="1:8" x14ac:dyDescent="0.25">
      <c r="A43" s="79"/>
      <c r="B43" s="79"/>
      <c r="C43" s="79"/>
      <c r="D43" s="79"/>
      <c r="E43" s="79"/>
      <c r="F43" s="79"/>
    </row>
    <row r="44" spans="1:8" x14ac:dyDescent="0.25">
      <c r="A44" s="152" t="s">
        <v>302</v>
      </c>
      <c r="B44" s="152"/>
      <c r="C44" s="152"/>
      <c r="D44" s="152"/>
      <c r="E44" s="152"/>
      <c r="F44" s="152"/>
    </row>
    <row r="45" spans="1:8" s="80" customFormat="1" x14ac:dyDescent="0.25">
      <c r="A45" s="54" t="s">
        <v>69</v>
      </c>
      <c r="B45" s="54" t="s">
        <v>70</v>
      </c>
      <c r="C45" s="54" t="s">
        <v>71</v>
      </c>
      <c r="D45" s="54" t="s">
        <v>265</v>
      </c>
      <c r="E45" s="54" t="s">
        <v>278</v>
      </c>
      <c r="F45" s="54"/>
    </row>
    <row r="46" spans="1:8" x14ac:dyDescent="0.2">
      <c r="A46" s="81">
        <v>1213</v>
      </c>
      <c r="B46" s="79" t="s">
        <v>303</v>
      </c>
      <c r="C46" s="82">
        <v>0</v>
      </c>
      <c r="D46" s="79"/>
      <c r="E46" s="108" t="str">
        <f>IF(OR(C46&lt;&gt;0),"","SIN INFORMACIÓN QUE REVELAR")</f>
        <v>SIN INFORMACIÓN QUE REVELAR</v>
      </c>
      <c r="F46" s="79"/>
    </row>
    <row r="47" spans="1:8" x14ac:dyDescent="0.25">
      <c r="A47" s="79"/>
      <c r="B47" s="79"/>
      <c r="C47" s="79"/>
      <c r="D47" s="79"/>
      <c r="E47" s="79"/>
      <c r="F47" s="79"/>
    </row>
    <row r="48" spans="1:8" x14ac:dyDescent="0.25">
      <c r="A48" s="152" t="s">
        <v>304</v>
      </c>
      <c r="B48" s="152"/>
      <c r="C48" s="152"/>
      <c r="D48" s="152"/>
      <c r="E48" s="152"/>
      <c r="F48" s="152"/>
      <c r="G48" s="152"/>
      <c r="H48" s="152"/>
    </row>
    <row r="49" spans="1:10" s="80" customFormat="1" x14ac:dyDescent="0.25">
      <c r="A49" s="54" t="s">
        <v>69</v>
      </c>
      <c r="B49" s="54" t="s">
        <v>70</v>
      </c>
      <c r="C49" s="54" t="s">
        <v>71</v>
      </c>
      <c r="D49" s="54"/>
      <c r="E49" s="54"/>
      <c r="F49" s="54"/>
      <c r="G49" s="54"/>
      <c r="H49" s="54"/>
      <c r="I49" s="81"/>
      <c r="J49" s="81"/>
    </row>
    <row r="50" spans="1:10" x14ac:dyDescent="0.2">
      <c r="A50" s="81">
        <v>1211</v>
      </c>
      <c r="B50" s="79" t="s">
        <v>305</v>
      </c>
      <c r="C50" s="82">
        <v>0</v>
      </c>
      <c r="D50" s="79"/>
      <c r="E50" s="108" t="str">
        <f>+IF(OR(C50&lt;&gt;0,C51&lt;&gt;0,C52&lt;&gt;0),"","SIN INFORMACIÓN QUE REVELAR")</f>
        <v>SIN INFORMACIÓN QUE REVELAR</v>
      </c>
      <c r="F50" s="79"/>
      <c r="G50" s="79"/>
      <c r="H50" s="79"/>
      <c r="I50" s="79"/>
      <c r="J50" s="79"/>
    </row>
    <row r="51" spans="1:10" x14ac:dyDescent="0.25">
      <c r="A51" s="81">
        <v>1212</v>
      </c>
      <c r="B51" s="79" t="s">
        <v>306</v>
      </c>
      <c r="C51" s="82">
        <v>0</v>
      </c>
      <c r="D51" s="79"/>
      <c r="E51" s="79"/>
      <c r="F51" s="79"/>
      <c r="G51" s="79"/>
      <c r="H51" s="79"/>
      <c r="I51" s="79"/>
      <c r="J51" s="79"/>
    </row>
    <row r="52" spans="1:10" x14ac:dyDescent="0.25">
      <c r="A52" s="81">
        <v>1214</v>
      </c>
      <c r="B52" s="79" t="s">
        <v>307</v>
      </c>
      <c r="C52" s="82">
        <v>0</v>
      </c>
      <c r="D52" s="79"/>
      <c r="E52" s="79"/>
      <c r="F52" s="79"/>
      <c r="G52" s="79"/>
      <c r="H52" s="79"/>
      <c r="I52" s="79"/>
      <c r="J52" s="79"/>
    </row>
    <row r="53" spans="1:10" x14ac:dyDescent="0.25">
      <c r="A53" s="79"/>
      <c r="B53" s="79"/>
      <c r="C53" s="79"/>
      <c r="D53" s="79"/>
      <c r="E53" s="79"/>
      <c r="F53" s="79"/>
      <c r="G53" s="79"/>
      <c r="H53" s="79"/>
      <c r="I53" s="79"/>
      <c r="J53" s="79"/>
    </row>
    <row r="54" spans="1:10" x14ac:dyDescent="0.25">
      <c r="A54" s="152" t="s">
        <v>308</v>
      </c>
      <c r="B54" s="152"/>
      <c r="C54" s="152"/>
      <c r="D54" s="152"/>
      <c r="E54" s="152"/>
      <c r="F54" s="152"/>
      <c r="G54" s="152"/>
      <c r="H54" s="152"/>
      <c r="I54" s="152"/>
      <c r="J54" s="152"/>
    </row>
    <row r="55" spans="1:10" s="80" customFormat="1" ht="22.5" x14ac:dyDescent="0.25">
      <c r="A55" s="54" t="s">
        <v>69</v>
      </c>
      <c r="B55" s="54" t="s">
        <v>70</v>
      </c>
      <c r="C55" s="54" t="s">
        <v>71</v>
      </c>
      <c r="D55" s="54" t="s">
        <v>309</v>
      </c>
      <c r="E55" s="54" t="s">
        <v>310</v>
      </c>
      <c r="F55" s="55" t="s">
        <v>311</v>
      </c>
      <c r="G55" s="55" t="s">
        <v>312</v>
      </c>
      <c r="H55" s="54" t="s">
        <v>313</v>
      </c>
      <c r="I55" s="55" t="s">
        <v>314</v>
      </c>
      <c r="J55" s="54" t="s">
        <v>315</v>
      </c>
    </row>
    <row r="56" spans="1:10" s="103" customFormat="1" x14ac:dyDescent="0.2">
      <c r="A56" s="87">
        <v>1230</v>
      </c>
      <c r="B56" s="90" t="s">
        <v>316</v>
      </c>
      <c r="C56" s="109">
        <f>SUM(C57:C63)</f>
        <v>14237776.560000001</v>
      </c>
      <c r="D56" s="109">
        <f>SUM(D57:D63)</f>
        <v>9496.2099999999991</v>
      </c>
      <c r="E56" s="109">
        <f>SUM(E57:E63)</f>
        <v>8553779.7100000009</v>
      </c>
      <c r="F56" s="90"/>
      <c r="G56" s="90"/>
      <c r="H56" s="90"/>
      <c r="I56" s="90"/>
      <c r="J56" s="90"/>
    </row>
    <row r="57" spans="1:10" x14ac:dyDescent="0.2">
      <c r="A57" s="81">
        <v>1231</v>
      </c>
      <c r="B57" s="79" t="s">
        <v>317</v>
      </c>
      <c r="C57" s="107">
        <v>1374158</v>
      </c>
      <c r="D57" s="85"/>
      <c r="E57" s="85"/>
      <c r="F57" s="79"/>
      <c r="G57" s="79"/>
      <c r="H57" s="79"/>
      <c r="I57" s="79"/>
      <c r="J57" s="79"/>
    </row>
    <row r="58" spans="1:10" x14ac:dyDescent="0.25">
      <c r="A58" s="81">
        <v>1232</v>
      </c>
      <c r="B58" s="79" t="s">
        <v>318</v>
      </c>
      <c r="C58" s="82">
        <v>0</v>
      </c>
      <c r="D58" s="82">
        <v>0</v>
      </c>
      <c r="E58" s="82">
        <v>0</v>
      </c>
      <c r="F58" s="79"/>
      <c r="G58" s="79"/>
      <c r="H58" s="79"/>
      <c r="I58" s="79"/>
      <c r="J58" s="79"/>
    </row>
    <row r="59" spans="1:10" x14ac:dyDescent="0.2">
      <c r="A59" s="81">
        <v>1233</v>
      </c>
      <c r="B59" s="79" t="s">
        <v>319</v>
      </c>
      <c r="C59" s="107">
        <v>12863618.560000001</v>
      </c>
      <c r="D59" s="107">
        <v>9496.2099999999991</v>
      </c>
      <c r="E59" s="107">
        <v>8553779.7100000009</v>
      </c>
      <c r="F59" s="79"/>
      <c r="G59" s="79"/>
      <c r="H59" s="79"/>
      <c r="I59" s="79"/>
      <c r="J59" s="79"/>
    </row>
    <row r="60" spans="1:10" x14ac:dyDescent="0.25">
      <c r="A60" s="81">
        <v>1234</v>
      </c>
      <c r="B60" s="79" t="s">
        <v>320</v>
      </c>
      <c r="C60" s="82">
        <v>0</v>
      </c>
      <c r="D60" s="82">
        <v>0</v>
      </c>
      <c r="E60" s="82">
        <v>0</v>
      </c>
      <c r="F60" s="79"/>
      <c r="G60" s="79"/>
      <c r="H60" s="79"/>
      <c r="I60" s="79"/>
      <c r="J60" s="79"/>
    </row>
    <row r="61" spans="1:10" x14ac:dyDescent="0.25">
      <c r="A61" s="81">
        <v>1235</v>
      </c>
      <c r="B61" s="79" t="s">
        <v>321</v>
      </c>
      <c r="C61" s="82">
        <v>0</v>
      </c>
      <c r="D61" s="82">
        <v>0</v>
      </c>
      <c r="E61" s="82">
        <v>0</v>
      </c>
      <c r="F61" s="79"/>
      <c r="G61" s="79"/>
      <c r="H61" s="79"/>
      <c r="I61" s="79"/>
      <c r="J61" s="79"/>
    </row>
    <row r="62" spans="1:10" x14ac:dyDescent="0.25">
      <c r="A62" s="81">
        <v>1236</v>
      </c>
      <c r="B62" s="79" t="s">
        <v>322</v>
      </c>
      <c r="C62" s="82">
        <v>0</v>
      </c>
      <c r="D62" s="82">
        <v>0</v>
      </c>
      <c r="E62" s="82">
        <v>0</v>
      </c>
      <c r="F62" s="79"/>
      <c r="G62" s="79"/>
      <c r="H62" s="79"/>
      <c r="I62" s="79"/>
      <c r="J62" s="79"/>
    </row>
    <row r="63" spans="1:10" x14ac:dyDescent="0.25">
      <c r="A63" s="81">
        <v>1239</v>
      </c>
      <c r="B63" s="79" t="s">
        <v>323</v>
      </c>
      <c r="C63" s="82">
        <v>0</v>
      </c>
      <c r="D63" s="82">
        <v>0</v>
      </c>
      <c r="E63" s="82">
        <v>0</v>
      </c>
      <c r="F63" s="79"/>
      <c r="G63" s="79"/>
      <c r="H63" s="79"/>
      <c r="I63" s="79"/>
      <c r="J63" s="79"/>
    </row>
    <row r="64" spans="1:10" s="103" customFormat="1" x14ac:dyDescent="0.2">
      <c r="A64" s="87">
        <v>1240</v>
      </c>
      <c r="B64" s="90" t="s">
        <v>324</v>
      </c>
      <c r="C64" s="109">
        <f>SUM(C65:C72)</f>
        <v>25863933.630000003</v>
      </c>
      <c r="D64" s="109">
        <f t="shared" ref="D64:E64" si="1">SUM(D65:D72)</f>
        <v>206474.71</v>
      </c>
      <c r="E64" s="109">
        <f t="shared" si="1"/>
        <v>22211882.550000001</v>
      </c>
      <c r="F64" s="90"/>
      <c r="G64" s="90"/>
      <c r="H64" s="90"/>
      <c r="I64" s="90"/>
      <c r="J64" s="90"/>
    </row>
    <row r="65" spans="1:10" x14ac:dyDescent="0.2">
      <c r="A65" s="81">
        <v>1241</v>
      </c>
      <c r="B65" s="79" t="s">
        <v>325</v>
      </c>
      <c r="C65" s="107">
        <v>13696819.99</v>
      </c>
      <c r="D65" s="107">
        <v>88772.28</v>
      </c>
      <c r="E65" s="107">
        <v>12780395.050000001</v>
      </c>
      <c r="F65" s="79"/>
      <c r="G65" s="79"/>
      <c r="H65" s="79"/>
      <c r="I65" s="79"/>
      <c r="J65" s="79"/>
    </row>
    <row r="66" spans="1:10" x14ac:dyDescent="0.2">
      <c r="A66" s="81">
        <v>1242</v>
      </c>
      <c r="B66" s="79" t="s">
        <v>326</v>
      </c>
      <c r="C66" s="107">
        <v>637749.81000000006</v>
      </c>
      <c r="D66" s="107">
        <v>12789.47</v>
      </c>
      <c r="E66" s="107">
        <v>363231.84</v>
      </c>
      <c r="F66" s="79"/>
      <c r="G66" s="79"/>
      <c r="H66" s="79"/>
      <c r="I66" s="79"/>
      <c r="J66" s="79"/>
    </row>
    <row r="67" spans="1:10" x14ac:dyDescent="0.2">
      <c r="A67" s="81">
        <v>1243</v>
      </c>
      <c r="B67" s="79" t="s">
        <v>327</v>
      </c>
      <c r="C67" s="107">
        <v>1200</v>
      </c>
      <c r="D67" s="107">
        <v>0</v>
      </c>
      <c r="E67" s="107">
        <v>1200</v>
      </c>
      <c r="F67" s="79"/>
      <c r="G67" s="79"/>
      <c r="H67" s="79"/>
      <c r="I67" s="79"/>
      <c r="J67" s="79"/>
    </row>
    <row r="68" spans="1:10" x14ac:dyDescent="0.2">
      <c r="A68" s="81">
        <v>1244</v>
      </c>
      <c r="B68" s="79" t="s">
        <v>328</v>
      </c>
      <c r="C68" s="107">
        <v>9385228.3699999992</v>
      </c>
      <c r="D68" s="107">
        <v>73398.720000000001</v>
      </c>
      <c r="E68" s="107">
        <v>8308713.8600000003</v>
      </c>
      <c r="F68" s="79"/>
      <c r="G68" s="79"/>
      <c r="H68" s="79"/>
      <c r="I68" s="79"/>
      <c r="J68" s="79"/>
    </row>
    <row r="69" spans="1:10" x14ac:dyDescent="0.2">
      <c r="A69" s="81">
        <v>1245</v>
      </c>
      <c r="B69" s="79" t="s">
        <v>329</v>
      </c>
      <c r="C69" s="107">
        <v>0</v>
      </c>
      <c r="D69" s="107">
        <v>0</v>
      </c>
      <c r="E69" s="107">
        <v>0</v>
      </c>
      <c r="F69" s="79"/>
      <c r="G69" s="79"/>
      <c r="H69" s="79"/>
      <c r="I69" s="79"/>
      <c r="J69" s="79"/>
    </row>
    <row r="70" spans="1:10" x14ac:dyDescent="0.2">
      <c r="A70" s="81">
        <v>1246</v>
      </c>
      <c r="B70" s="79" t="s">
        <v>330</v>
      </c>
      <c r="C70" s="107">
        <v>2142935.46</v>
      </c>
      <c r="D70" s="107">
        <v>31514.240000000002</v>
      </c>
      <c r="E70" s="107">
        <v>758341.8</v>
      </c>
      <c r="F70" s="79"/>
      <c r="G70" s="79"/>
      <c r="H70" s="79"/>
      <c r="I70" s="79"/>
      <c r="J70" s="79"/>
    </row>
    <row r="71" spans="1:10" x14ac:dyDescent="0.25">
      <c r="A71" s="81">
        <v>1247</v>
      </c>
      <c r="B71" s="79" t="s">
        <v>331</v>
      </c>
      <c r="C71" s="82">
        <v>0</v>
      </c>
      <c r="D71" s="82">
        <v>0</v>
      </c>
      <c r="E71" s="82">
        <v>0</v>
      </c>
      <c r="F71" s="79"/>
      <c r="G71" s="79"/>
      <c r="H71" s="79"/>
      <c r="I71" s="79"/>
      <c r="J71" s="79"/>
    </row>
    <row r="72" spans="1:10" x14ac:dyDescent="0.25">
      <c r="A72" s="81">
        <v>1248</v>
      </c>
      <c r="B72" s="79" t="s">
        <v>332</v>
      </c>
      <c r="C72" s="82">
        <v>0</v>
      </c>
      <c r="D72" s="82">
        <v>0</v>
      </c>
      <c r="E72" s="82">
        <v>0</v>
      </c>
      <c r="F72" s="79"/>
      <c r="G72" s="79"/>
      <c r="H72" s="79"/>
      <c r="I72" s="79"/>
      <c r="J72" s="79"/>
    </row>
    <row r="73" spans="1:10" x14ac:dyDescent="0.25">
      <c r="A73" s="79"/>
      <c r="B73" s="79"/>
      <c r="C73" s="79"/>
      <c r="D73" s="79"/>
      <c r="E73" s="79"/>
      <c r="F73" s="79"/>
      <c r="G73" s="79"/>
      <c r="H73" s="79"/>
      <c r="I73" s="79"/>
      <c r="J73" s="79"/>
    </row>
    <row r="74" spans="1:10" x14ac:dyDescent="0.25">
      <c r="A74" s="152" t="s">
        <v>333</v>
      </c>
      <c r="B74" s="152"/>
      <c r="C74" s="152"/>
      <c r="D74" s="152"/>
      <c r="E74" s="152"/>
      <c r="F74" s="152"/>
      <c r="G74" s="152"/>
      <c r="H74" s="79"/>
      <c r="I74" s="79"/>
      <c r="J74" s="79"/>
    </row>
    <row r="75" spans="1:10" s="80" customFormat="1" ht="25.5" customHeight="1" x14ac:dyDescent="0.25">
      <c r="A75" s="54" t="s">
        <v>69</v>
      </c>
      <c r="B75" s="54" t="s">
        <v>70</v>
      </c>
      <c r="C75" s="54" t="s">
        <v>71</v>
      </c>
      <c r="D75" s="54" t="s">
        <v>334</v>
      </c>
      <c r="E75" s="54" t="s">
        <v>335</v>
      </c>
      <c r="F75" s="55" t="s">
        <v>336</v>
      </c>
      <c r="G75" s="55" t="s">
        <v>337</v>
      </c>
      <c r="H75" s="81"/>
      <c r="I75" s="81"/>
      <c r="J75" s="81"/>
    </row>
    <row r="76" spans="1:10" s="103" customFormat="1" x14ac:dyDescent="0.2">
      <c r="A76" s="87">
        <v>1250</v>
      </c>
      <c r="B76" s="90" t="s">
        <v>338</v>
      </c>
      <c r="C76" s="89">
        <v>0</v>
      </c>
      <c r="D76" s="89">
        <v>0</v>
      </c>
      <c r="E76" s="89">
        <v>0</v>
      </c>
      <c r="F76" s="108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  <c r="G76" s="90"/>
      <c r="H76" s="90"/>
      <c r="I76" s="90"/>
      <c r="J76" s="90"/>
    </row>
    <row r="77" spans="1:10" x14ac:dyDescent="0.25">
      <c r="A77" s="81">
        <v>1251</v>
      </c>
      <c r="B77" s="79" t="s">
        <v>339</v>
      </c>
      <c r="C77" s="82">
        <v>0</v>
      </c>
      <c r="D77" s="82">
        <v>0</v>
      </c>
      <c r="E77" s="82">
        <v>0</v>
      </c>
      <c r="F77" s="79"/>
      <c r="G77" s="79"/>
      <c r="H77" s="79"/>
      <c r="I77" s="79"/>
      <c r="J77" s="79"/>
    </row>
    <row r="78" spans="1:10" x14ac:dyDescent="0.25">
      <c r="A78" s="81">
        <v>1252</v>
      </c>
      <c r="B78" s="79" t="s">
        <v>340</v>
      </c>
      <c r="C78" s="82">
        <v>0</v>
      </c>
      <c r="D78" s="82">
        <v>0</v>
      </c>
      <c r="E78" s="82">
        <v>0</v>
      </c>
      <c r="F78" s="79"/>
      <c r="G78" s="79"/>
      <c r="H78" s="79"/>
      <c r="I78" s="79"/>
      <c r="J78" s="79"/>
    </row>
    <row r="79" spans="1:10" x14ac:dyDescent="0.25">
      <c r="A79" s="81">
        <v>1253</v>
      </c>
      <c r="B79" s="79" t="s">
        <v>341</v>
      </c>
      <c r="C79" s="82">
        <v>0</v>
      </c>
      <c r="D79" s="82">
        <v>0</v>
      </c>
      <c r="E79" s="82">
        <v>0</v>
      </c>
      <c r="F79" s="79"/>
      <c r="G79" s="79"/>
      <c r="H79" s="79"/>
      <c r="I79" s="79"/>
      <c r="J79" s="79"/>
    </row>
    <row r="80" spans="1:10" x14ac:dyDescent="0.25">
      <c r="A80" s="81">
        <v>1254</v>
      </c>
      <c r="B80" s="79" t="s">
        <v>342</v>
      </c>
      <c r="C80" s="82">
        <v>0</v>
      </c>
      <c r="D80" s="82">
        <v>0</v>
      </c>
      <c r="E80" s="82">
        <v>0</v>
      </c>
      <c r="F80" s="79"/>
      <c r="G80" s="79"/>
      <c r="H80" s="79"/>
      <c r="I80" s="79"/>
      <c r="J80" s="79"/>
    </row>
    <row r="81" spans="1:8" x14ac:dyDescent="0.25">
      <c r="A81" s="81">
        <v>1259</v>
      </c>
      <c r="B81" s="79" t="s">
        <v>343</v>
      </c>
      <c r="C81" s="82">
        <v>0</v>
      </c>
      <c r="D81" s="82">
        <v>0</v>
      </c>
      <c r="E81" s="82">
        <v>0</v>
      </c>
      <c r="F81" s="79"/>
      <c r="G81" s="79"/>
    </row>
    <row r="82" spans="1:8" x14ac:dyDescent="0.25">
      <c r="A82" s="81">
        <v>1270</v>
      </c>
      <c r="B82" s="79" t="s">
        <v>344</v>
      </c>
      <c r="C82" s="82">
        <v>0</v>
      </c>
      <c r="D82" s="85"/>
      <c r="E82" s="85"/>
      <c r="F82" s="79"/>
      <c r="G82" s="79"/>
    </row>
    <row r="83" spans="1:8" x14ac:dyDescent="0.25">
      <c r="A83" s="81">
        <v>1271</v>
      </c>
      <c r="B83" s="79" t="s">
        <v>345</v>
      </c>
      <c r="C83" s="82">
        <v>0</v>
      </c>
      <c r="D83" s="85"/>
      <c r="E83" s="85"/>
      <c r="F83" s="79"/>
      <c r="G83" s="79"/>
    </row>
    <row r="84" spans="1:8" x14ac:dyDescent="0.25">
      <c r="A84" s="81">
        <v>1272</v>
      </c>
      <c r="B84" s="79" t="s">
        <v>346</v>
      </c>
      <c r="C84" s="82">
        <v>0</v>
      </c>
      <c r="D84" s="85"/>
      <c r="E84" s="85"/>
      <c r="F84" s="79"/>
      <c r="G84" s="79"/>
    </row>
    <row r="85" spans="1:8" x14ac:dyDescent="0.25">
      <c r="A85" s="81">
        <v>1273</v>
      </c>
      <c r="B85" s="79" t="s">
        <v>347</v>
      </c>
      <c r="C85" s="82">
        <v>0</v>
      </c>
      <c r="D85" s="85"/>
      <c r="E85" s="85"/>
      <c r="F85" s="79"/>
      <c r="G85" s="79"/>
    </row>
    <row r="86" spans="1:8" x14ac:dyDescent="0.25">
      <c r="A86" s="81">
        <v>1274</v>
      </c>
      <c r="B86" s="79" t="s">
        <v>348</v>
      </c>
      <c r="C86" s="82">
        <v>0</v>
      </c>
      <c r="D86" s="85"/>
      <c r="E86" s="85"/>
      <c r="F86" s="79"/>
      <c r="G86" s="79"/>
    </row>
    <row r="87" spans="1:8" x14ac:dyDescent="0.25">
      <c r="A87" s="81">
        <v>1275</v>
      </c>
      <c r="B87" s="79" t="s">
        <v>349</v>
      </c>
      <c r="C87" s="82">
        <v>0</v>
      </c>
      <c r="D87" s="85"/>
      <c r="E87" s="85"/>
      <c r="F87" s="79"/>
      <c r="G87" s="79"/>
    </row>
    <row r="88" spans="1:8" x14ac:dyDescent="0.25">
      <c r="A88" s="81">
        <v>1279</v>
      </c>
      <c r="B88" s="79" t="s">
        <v>350</v>
      </c>
      <c r="C88" s="82">
        <v>0</v>
      </c>
      <c r="D88" s="85"/>
      <c r="E88" s="85"/>
      <c r="F88" s="79"/>
      <c r="G88" s="79"/>
    </row>
    <row r="89" spans="1:8" x14ac:dyDescent="0.25">
      <c r="A89" s="79"/>
      <c r="B89" s="79"/>
      <c r="C89" s="79"/>
      <c r="D89" s="79"/>
      <c r="E89" s="79"/>
      <c r="F89" s="79"/>
      <c r="G89" s="79"/>
    </row>
    <row r="90" spans="1:8" x14ac:dyDescent="0.25">
      <c r="A90" s="152" t="s">
        <v>351</v>
      </c>
      <c r="B90" s="152"/>
      <c r="C90" s="152"/>
      <c r="D90" s="152"/>
      <c r="E90" s="152"/>
      <c r="F90" s="152"/>
      <c r="G90" s="152"/>
    </row>
    <row r="91" spans="1:8" s="80" customFormat="1" x14ac:dyDescent="0.25">
      <c r="A91" s="54" t="s">
        <v>69</v>
      </c>
      <c r="B91" s="54" t="s">
        <v>70</v>
      </c>
      <c r="C91" s="54" t="s">
        <v>71</v>
      </c>
      <c r="D91" s="54" t="s">
        <v>313</v>
      </c>
      <c r="E91" s="54"/>
      <c r="F91" s="54"/>
      <c r="G91" s="54"/>
    </row>
    <row r="92" spans="1:8" s="103" customFormat="1" x14ac:dyDescent="0.2">
      <c r="A92" s="87">
        <v>1160</v>
      </c>
      <c r="B92" s="90" t="s">
        <v>352</v>
      </c>
      <c r="C92" s="89">
        <v>0</v>
      </c>
      <c r="D92" s="90"/>
      <c r="E92" s="108" t="str">
        <f>IF(OR(C92&lt;&gt;0,C93&lt;&gt;0,C94&lt;&gt;0),"","SIN INFORMACIÓN QUE REVELAR")</f>
        <v>SIN INFORMACIÓN QUE REVELAR</v>
      </c>
      <c r="F92" s="90"/>
      <c r="G92" s="90"/>
    </row>
    <row r="93" spans="1:8" x14ac:dyDescent="0.25">
      <c r="A93" s="81">
        <v>1161</v>
      </c>
      <c r="B93" s="79" t="s">
        <v>353</v>
      </c>
      <c r="C93" s="82">
        <v>0</v>
      </c>
      <c r="D93" s="79"/>
      <c r="E93" s="79"/>
      <c r="F93" s="79"/>
      <c r="G93" s="79"/>
    </row>
    <row r="94" spans="1:8" x14ac:dyDescent="0.25">
      <c r="A94" s="81">
        <v>1162</v>
      </c>
      <c r="B94" s="79" t="s">
        <v>354</v>
      </c>
      <c r="C94" s="82">
        <v>0</v>
      </c>
      <c r="D94" s="79"/>
      <c r="E94" s="79"/>
      <c r="F94" s="79"/>
      <c r="G94" s="79"/>
    </row>
    <row r="95" spans="1:8" x14ac:dyDescent="0.25">
      <c r="A95" s="79"/>
      <c r="B95" s="79"/>
      <c r="C95" s="79"/>
      <c r="D95" s="79"/>
      <c r="E95" s="79"/>
      <c r="F95" s="79"/>
      <c r="G95" s="79"/>
    </row>
    <row r="96" spans="1:8" x14ac:dyDescent="0.25">
      <c r="A96" s="152" t="s">
        <v>355</v>
      </c>
      <c r="B96" s="152"/>
      <c r="C96" s="152"/>
      <c r="D96" s="152"/>
      <c r="E96" s="152"/>
      <c r="F96" s="152"/>
      <c r="G96" s="152"/>
      <c r="H96" s="152"/>
    </row>
    <row r="97" spans="1:8" s="80" customFormat="1" x14ac:dyDescent="0.25">
      <c r="A97" s="54" t="s">
        <v>69</v>
      </c>
      <c r="B97" s="54" t="s">
        <v>70</v>
      </c>
      <c r="C97" s="54" t="s">
        <v>71</v>
      </c>
      <c r="D97" s="54" t="s">
        <v>278</v>
      </c>
      <c r="E97" s="54"/>
      <c r="F97" s="54"/>
      <c r="G97" s="54"/>
      <c r="H97" s="54"/>
    </row>
    <row r="98" spans="1:8" s="103" customFormat="1" x14ac:dyDescent="0.2">
      <c r="A98" s="87">
        <v>1190</v>
      </c>
      <c r="B98" s="90" t="s">
        <v>356</v>
      </c>
      <c r="C98" s="109">
        <f>SUM(C99:C102)</f>
        <v>81295193.519999996</v>
      </c>
      <c r="D98" s="90"/>
      <c r="E98" s="90"/>
      <c r="F98" s="90"/>
      <c r="G98" s="90"/>
      <c r="H98" s="90"/>
    </row>
    <row r="99" spans="1:8" x14ac:dyDescent="0.25">
      <c r="A99" s="81">
        <v>1191</v>
      </c>
      <c r="B99" s="79" t="s">
        <v>357</v>
      </c>
      <c r="C99" s="82">
        <v>0</v>
      </c>
      <c r="D99" s="79"/>
      <c r="E99" s="79"/>
      <c r="F99" s="79"/>
      <c r="G99" s="79"/>
      <c r="H99" s="79"/>
    </row>
    <row r="100" spans="1:8" x14ac:dyDescent="0.25">
      <c r="A100" s="81">
        <v>1192</v>
      </c>
      <c r="B100" s="79" t="s">
        <v>358</v>
      </c>
      <c r="C100" s="82">
        <v>0</v>
      </c>
      <c r="D100" s="79"/>
      <c r="E100" s="79"/>
      <c r="F100" s="79"/>
      <c r="G100" s="79"/>
      <c r="H100" s="79"/>
    </row>
    <row r="101" spans="1:8" x14ac:dyDescent="0.2">
      <c r="A101" s="81">
        <v>1193</v>
      </c>
      <c r="B101" s="79" t="s">
        <v>359</v>
      </c>
      <c r="C101" s="107">
        <v>81295193.519999996</v>
      </c>
      <c r="D101" s="79"/>
      <c r="E101" s="79"/>
      <c r="F101" s="79"/>
      <c r="G101" s="79"/>
      <c r="H101" s="79"/>
    </row>
    <row r="102" spans="1:8" x14ac:dyDescent="0.25">
      <c r="A102" s="81">
        <v>1194</v>
      </c>
      <c r="B102" s="79" t="s">
        <v>360</v>
      </c>
      <c r="C102" s="82">
        <v>0</v>
      </c>
      <c r="D102" s="79"/>
      <c r="E102" s="79"/>
      <c r="F102" s="79"/>
      <c r="G102" s="79"/>
      <c r="H102" s="79"/>
    </row>
    <row r="103" spans="1:8" x14ac:dyDescent="0.25">
      <c r="A103" s="81">
        <v>1290</v>
      </c>
      <c r="B103" s="79" t="s">
        <v>361</v>
      </c>
      <c r="C103" s="82">
        <v>0</v>
      </c>
      <c r="D103" s="79"/>
      <c r="E103" s="79"/>
      <c r="F103" s="79"/>
      <c r="G103" s="79"/>
      <c r="H103" s="79"/>
    </row>
    <row r="104" spans="1:8" x14ac:dyDescent="0.25">
      <c r="A104" s="81">
        <v>1291</v>
      </c>
      <c r="B104" s="79" t="s">
        <v>362</v>
      </c>
      <c r="C104" s="82">
        <v>0</v>
      </c>
      <c r="D104" s="79"/>
      <c r="E104" s="79"/>
      <c r="F104" s="79"/>
      <c r="G104" s="79"/>
      <c r="H104" s="79"/>
    </row>
    <row r="105" spans="1:8" x14ac:dyDescent="0.25">
      <c r="A105" s="81">
        <v>1292</v>
      </c>
      <c r="B105" s="79" t="s">
        <v>363</v>
      </c>
      <c r="C105" s="82">
        <v>0</v>
      </c>
      <c r="D105" s="79"/>
      <c r="E105" s="79"/>
      <c r="F105" s="79"/>
      <c r="G105" s="79"/>
      <c r="H105" s="79"/>
    </row>
    <row r="106" spans="1:8" x14ac:dyDescent="0.25">
      <c r="A106" s="81">
        <v>1293</v>
      </c>
      <c r="B106" s="79" t="s">
        <v>364</v>
      </c>
      <c r="C106" s="82">
        <v>0</v>
      </c>
      <c r="D106" s="79"/>
      <c r="E106" s="79"/>
      <c r="F106" s="79"/>
      <c r="G106" s="79"/>
      <c r="H106" s="79"/>
    </row>
    <row r="107" spans="1:8" x14ac:dyDescent="0.25">
      <c r="A107" s="79"/>
      <c r="B107" s="79"/>
      <c r="C107" s="79"/>
      <c r="D107" s="79"/>
      <c r="E107" s="79"/>
      <c r="F107" s="79"/>
      <c r="G107" s="79"/>
      <c r="H107" s="79"/>
    </row>
    <row r="108" spans="1:8" x14ac:dyDescent="0.25">
      <c r="A108" s="152" t="s">
        <v>365</v>
      </c>
      <c r="B108" s="152"/>
      <c r="C108" s="152"/>
      <c r="D108" s="152"/>
      <c r="E108" s="152"/>
      <c r="F108" s="152"/>
      <c r="G108" s="152"/>
      <c r="H108" s="152"/>
    </row>
    <row r="109" spans="1:8" s="80" customFormat="1" x14ac:dyDescent="0.25">
      <c r="A109" s="54" t="s">
        <v>69</v>
      </c>
      <c r="B109" s="54" t="s">
        <v>70</v>
      </c>
      <c r="C109" s="54" t="s">
        <v>71</v>
      </c>
      <c r="D109" s="54" t="s">
        <v>274</v>
      </c>
      <c r="E109" s="54" t="s">
        <v>275</v>
      </c>
      <c r="F109" s="54" t="s">
        <v>276</v>
      </c>
      <c r="G109" s="54" t="s">
        <v>366</v>
      </c>
      <c r="H109" s="54" t="s">
        <v>367</v>
      </c>
    </row>
    <row r="110" spans="1:8" s="103" customFormat="1" x14ac:dyDescent="0.2">
      <c r="A110" s="87">
        <v>2110</v>
      </c>
      <c r="B110" s="90" t="s">
        <v>368</v>
      </c>
      <c r="C110" s="107">
        <f>SUM(C111:C119)</f>
        <v>618914.07999999996</v>
      </c>
      <c r="D110" s="107">
        <f>SUM(D111:D119)</f>
        <v>618914.07999999996</v>
      </c>
      <c r="E110" s="89">
        <v>0</v>
      </c>
      <c r="F110" s="89">
        <v>0</v>
      </c>
      <c r="G110" s="89">
        <v>0</v>
      </c>
      <c r="H110" s="90"/>
    </row>
    <row r="111" spans="1:8" x14ac:dyDescent="0.2">
      <c r="A111" s="81">
        <v>2111</v>
      </c>
      <c r="B111" s="79" t="s">
        <v>369</v>
      </c>
      <c r="C111" s="107">
        <v>-122.16</v>
      </c>
      <c r="D111" s="107">
        <f>C111</f>
        <v>-122.16</v>
      </c>
      <c r="E111" s="82">
        <v>0</v>
      </c>
      <c r="F111" s="82">
        <v>0</v>
      </c>
      <c r="G111" s="82">
        <v>0</v>
      </c>
      <c r="H111" s="79"/>
    </row>
    <row r="112" spans="1:8" x14ac:dyDescent="0.25">
      <c r="A112" s="81">
        <v>2112</v>
      </c>
      <c r="B112" s="79" t="s">
        <v>370</v>
      </c>
      <c r="C112" s="82">
        <v>0</v>
      </c>
      <c r="D112" s="82">
        <v>0</v>
      </c>
      <c r="E112" s="82">
        <v>0</v>
      </c>
      <c r="F112" s="82">
        <v>0</v>
      </c>
      <c r="G112" s="82">
        <v>0</v>
      </c>
      <c r="H112" s="79"/>
    </row>
    <row r="113" spans="1:8" x14ac:dyDescent="0.25">
      <c r="A113" s="81">
        <v>2113</v>
      </c>
      <c r="B113" s="79" t="s">
        <v>371</v>
      </c>
      <c r="C113" s="82">
        <v>0</v>
      </c>
      <c r="D113" s="82">
        <v>0</v>
      </c>
      <c r="E113" s="82">
        <v>0</v>
      </c>
      <c r="F113" s="82">
        <v>0</v>
      </c>
      <c r="G113" s="82">
        <v>0</v>
      </c>
      <c r="H113" s="79"/>
    </row>
    <row r="114" spans="1:8" x14ac:dyDescent="0.25">
      <c r="A114" s="81">
        <v>2114</v>
      </c>
      <c r="B114" s="79" t="s">
        <v>372</v>
      </c>
      <c r="C114" s="82">
        <v>0</v>
      </c>
      <c r="D114" s="82">
        <v>0</v>
      </c>
      <c r="E114" s="82">
        <v>0</v>
      </c>
      <c r="F114" s="82">
        <v>0</v>
      </c>
      <c r="G114" s="82">
        <v>0</v>
      </c>
      <c r="H114" s="79"/>
    </row>
    <row r="115" spans="1:8" x14ac:dyDescent="0.25">
      <c r="A115" s="81">
        <v>2115</v>
      </c>
      <c r="B115" s="79" t="s">
        <v>373</v>
      </c>
      <c r="C115" s="82">
        <v>0</v>
      </c>
      <c r="D115" s="82">
        <v>0</v>
      </c>
      <c r="E115" s="82">
        <v>0</v>
      </c>
      <c r="F115" s="82">
        <v>0</v>
      </c>
      <c r="G115" s="82">
        <v>0</v>
      </c>
      <c r="H115" s="79"/>
    </row>
    <row r="116" spans="1:8" x14ac:dyDescent="0.25">
      <c r="A116" s="81">
        <v>2116</v>
      </c>
      <c r="B116" s="79" t="s">
        <v>374</v>
      </c>
      <c r="C116" s="82">
        <v>0</v>
      </c>
      <c r="D116" s="82">
        <v>0</v>
      </c>
      <c r="E116" s="82">
        <v>0</v>
      </c>
      <c r="F116" s="82">
        <v>0</v>
      </c>
      <c r="G116" s="82">
        <v>0</v>
      </c>
      <c r="H116" s="79"/>
    </row>
    <row r="117" spans="1:8" x14ac:dyDescent="0.25">
      <c r="A117" s="81">
        <v>2117</v>
      </c>
      <c r="B117" s="79" t="s">
        <v>375</v>
      </c>
      <c r="C117" s="110">
        <v>587886.24</v>
      </c>
      <c r="D117" s="110">
        <v>587886.24</v>
      </c>
      <c r="E117" s="82">
        <v>0</v>
      </c>
      <c r="F117" s="82">
        <v>0</v>
      </c>
      <c r="G117" s="82">
        <v>0</v>
      </c>
      <c r="H117" s="79"/>
    </row>
    <row r="118" spans="1:8" x14ac:dyDescent="0.25">
      <c r="A118" s="81">
        <v>2118</v>
      </c>
      <c r="B118" s="79" t="s">
        <v>376</v>
      </c>
      <c r="C118" s="82">
        <v>0</v>
      </c>
      <c r="D118" s="82">
        <v>0</v>
      </c>
      <c r="E118" s="82">
        <v>0</v>
      </c>
      <c r="F118" s="82">
        <v>0</v>
      </c>
      <c r="G118" s="82">
        <v>0</v>
      </c>
      <c r="H118" s="79"/>
    </row>
    <row r="119" spans="1:8" x14ac:dyDescent="0.25">
      <c r="A119" s="81">
        <v>2119</v>
      </c>
      <c r="B119" s="79" t="s">
        <v>377</v>
      </c>
      <c r="C119" s="110">
        <v>31150</v>
      </c>
      <c r="D119" s="110">
        <v>31150</v>
      </c>
      <c r="E119" s="82">
        <v>0</v>
      </c>
      <c r="F119" s="82">
        <v>0</v>
      </c>
      <c r="G119" s="82">
        <v>0</v>
      </c>
      <c r="H119" s="79"/>
    </row>
    <row r="120" spans="1:8" x14ac:dyDescent="0.25">
      <c r="A120" s="81">
        <v>2120</v>
      </c>
      <c r="B120" s="79" t="s">
        <v>378</v>
      </c>
      <c r="C120" s="82">
        <v>0</v>
      </c>
      <c r="D120" s="82">
        <v>0</v>
      </c>
      <c r="E120" s="82">
        <v>0</v>
      </c>
      <c r="F120" s="82">
        <v>0</v>
      </c>
      <c r="G120" s="82">
        <v>0</v>
      </c>
      <c r="H120" s="79"/>
    </row>
    <row r="121" spans="1:8" x14ac:dyDescent="0.25">
      <c r="A121" s="81">
        <v>2121</v>
      </c>
      <c r="B121" s="79" t="s">
        <v>379</v>
      </c>
      <c r="C121" s="82">
        <v>0</v>
      </c>
      <c r="D121" s="82">
        <v>0</v>
      </c>
      <c r="E121" s="82">
        <v>0</v>
      </c>
      <c r="F121" s="82">
        <v>0</v>
      </c>
      <c r="G121" s="82">
        <v>0</v>
      </c>
      <c r="H121" s="79"/>
    </row>
    <row r="122" spans="1:8" x14ac:dyDescent="0.25">
      <c r="A122" s="81">
        <v>2122</v>
      </c>
      <c r="B122" s="79" t="s">
        <v>380</v>
      </c>
      <c r="C122" s="82">
        <v>0</v>
      </c>
      <c r="D122" s="82">
        <v>0</v>
      </c>
      <c r="E122" s="82">
        <v>0</v>
      </c>
      <c r="F122" s="82">
        <v>0</v>
      </c>
      <c r="G122" s="82">
        <v>0</v>
      </c>
      <c r="H122" s="79"/>
    </row>
    <row r="123" spans="1:8" x14ac:dyDescent="0.25">
      <c r="A123" s="81">
        <v>2129</v>
      </c>
      <c r="B123" s="79" t="s">
        <v>381</v>
      </c>
      <c r="C123" s="82">
        <v>0</v>
      </c>
      <c r="D123" s="82">
        <v>0</v>
      </c>
      <c r="E123" s="82">
        <v>0</v>
      </c>
      <c r="F123" s="82">
        <v>0</v>
      </c>
      <c r="G123" s="82">
        <v>0</v>
      </c>
      <c r="H123" s="79"/>
    </row>
    <row r="124" spans="1:8" x14ac:dyDescent="0.25">
      <c r="A124" s="79"/>
      <c r="B124" s="79"/>
      <c r="C124" s="79"/>
      <c r="D124" s="79"/>
      <c r="E124" s="79"/>
      <c r="F124" s="79"/>
      <c r="G124" s="79"/>
      <c r="H124" s="79"/>
    </row>
    <row r="125" spans="1:8" x14ac:dyDescent="0.25">
      <c r="A125" s="152" t="s">
        <v>382</v>
      </c>
      <c r="B125" s="152"/>
      <c r="C125" s="152"/>
      <c r="D125" s="152"/>
      <c r="E125" s="152"/>
      <c r="F125" s="152"/>
      <c r="G125" s="152"/>
      <c r="H125" s="152"/>
    </row>
    <row r="126" spans="1:8" s="80" customFormat="1" x14ac:dyDescent="0.25">
      <c r="A126" s="54" t="s">
        <v>69</v>
      </c>
      <c r="B126" s="54" t="s">
        <v>70</v>
      </c>
      <c r="C126" s="54" t="s">
        <v>71</v>
      </c>
      <c r="D126" s="54" t="s">
        <v>383</v>
      </c>
      <c r="E126" s="54" t="s">
        <v>278</v>
      </c>
      <c r="F126" s="54"/>
      <c r="G126" s="54"/>
      <c r="H126" s="54"/>
    </row>
    <row r="127" spans="1:8" s="103" customFormat="1" x14ac:dyDescent="0.2">
      <c r="A127" s="87">
        <v>2160</v>
      </c>
      <c r="B127" s="90" t="s">
        <v>384</v>
      </c>
      <c r="C127" s="89">
        <v>0</v>
      </c>
      <c r="D127" s="90"/>
      <c r="E127" s="108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  <c r="F127" s="90"/>
      <c r="G127" s="90"/>
      <c r="H127" s="90"/>
    </row>
    <row r="128" spans="1:8" x14ac:dyDescent="0.25">
      <c r="A128" s="81">
        <v>2161</v>
      </c>
      <c r="B128" s="79" t="s">
        <v>385</v>
      </c>
      <c r="C128" s="82">
        <v>0</v>
      </c>
      <c r="D128" s="79"/>
      <c r="E128" s="79"/>
      <c r="F128" s="79"/>
      <c r="G128" s="79"/>
      <c r="H128" s="79"/>
    </row>
    <row r="129" spans="1:5" x14ac:dyDescent="0.25">
      <c r="A129" s="81">
        <v>2162</v>
      </c>
      <c r="B129" s="79" t="s">
        <v>386</v>
      </c>
      <c r="C129" s="82">
        <v>0</v>
      </c>
      <c r="D129" s="79"/>
      <c r="E129" s="79"/>
    </row>
    <row r="130" spans="1:5" x14ac:dyDescent="0.25">
      <c r="A130" s="81">
        <v>2163</v>
      </c>
      <c r="B130" s="79" t="s">
        <v>387</v>
      </c>
      <c r="C130" s="82">
        <v>0</v>
      </c>
      <c r="D130" s="79"/>
      <c r="E130" s="79"/>
    </row>
    <row r="131" spans="1:5" x14ac:dyDescent="0.25">
      <c r="A131" s="81">
        <v>2164</v>
      </c>
      <c r="B131" s="79" t="s">
        <v>388</v>
      </c>
      <c r="C131" s="82">
        <v>0</v>
      </c>
      <c r="D131" s="79"/>
      <c r="E131" s="79"/>
    </row>
    <row r="132" spans="1:5" x14ac:dyDescent="0.25">
      <c r="A132" s="81">
        <v>2165</v>
      </c>
      <c r="B132" s="79" t="s">
        <v>389</v>
      </c>
      <c r="C132" s="82">
        <v>0</v>
      </c>
      <c r="D132" s="79"/>
      <c r="E132" s="79"/>
    </row>
    <row r="133" spans="1:5" x14ac:dyDescent="0.25">
      <c r="A133" s="81">
        <v>2166</v>
      </c>
      <c r="B133" s="79" t="s">
        <v>390</v>
      </c>
      <c r="C133" s="82">
        <v>0</v>
      </c>
      <c r="D133" s="79"/>
      <c r="E133" s="79"/>
    </row>
    <row r="134" spans="1:5" x14ac:dyDescent="0.25">
      <c r="A134" s="81">
        <v>2250</v>
      </c>
      <c r="B134" s="79" t="s">
        <v>391</v>
      </c>
      <c r="C134" s="82">
        <v>0</v>
      </c>
      <c r="D134" s="79"/>
      <c r="E134" s="79"/>
    </row>
    <row r="135" spans="1:5" x14ac:dyDescent="0.25">
      <c r="A135" s="81">
        <v>2251</v>
      </c>
      <c r="B135" s="79" t="s">
        <v>392</v>
      </c>
      <c r="C135" s="82">
        <v>0</v>
      </c>
      <c r="D135" s="79"/>
      <c r="E135" s="79"/>
    </row>
    <row r="136" spans="1:5" x14ac:dyDescent="0.25">
      <c r="A136" s="81">
        <v>2252</v>
      </c>
      <c r="B136" s="79" t="s">
        <v>393</v>
      </c>
      <c r="C136" s="82">
        <v>0</v>
      </c>
      <c r="D136" s="79"/>
      <c r="E136" s="79"/>
    </row>
    <row r="137" spans="1:5" x14ac:dyDescent="0.25">
      <c r="A137" s="81">
        <v>2253</v>
      </c>
      <c r="B137" s="79" t="s">
        <v>394</v>
      </c>
      <c r="C137" s="82">
        <v>0</v>
      </c>
      <c r="D137" s="79"/>
      <c r="E137" s="79"/>
    </row>
    <row r="138" spans="1:5" x14ac:dyDescent="0.25">
      <c r="A138" s="81">
        <v>2254</v>
      </c>
      <c r="B138" s="79" t="s">
        <v>395</v>
      </c>
      <c r="C138" s="82">
        <v>0</v>
      </c>
      <c r="D138" s="79"/>
      <c r="E138" s="79"/>
    </row>
    <row r="139" spans="1:5" x14ac:dyDescent="0.25">
      <c r="A139" s="81">
        <v>2255</v>
      </c>
      <c r="B139" s="79" t="s">
        <v>396</v>
      </c>
      <c r="C139" s="82">
        <v>0</v>
      </c>
      <c r="D139" s="79"/>
      <c r="E139" s="79"/>
    </row>
    <row r="140" spans="1:5" x14ac:dyDescent="0.25">
      <c r="A140" s="81">
        <v>2256</v>
      </c>
      <c r="B140" s="79" t="s">
        <v>397</v>
      </c>
      <c r="C140" s="82">
        <v>0</v>
      </c>
      <c r="D140" s="79"/>
      <c r="E140" s="79"/>
    </row>
    <row r="141" spans="1:5" x14ac:dyDescent="0.25">
      <c r="A141" s="79"/>
      <c r="B141" s="79"/>
      <c r="C141" s="79"/>
      <c r="D141" s="79"/>
      <c r="E141" s="79"/>
    </row>
    <row r="142" spans="1:5" x14ac:dyDescent="0.25">
      <c r="A142" s="152" t="s">
        <v>398</v>
      </c>
      <c r="B142" s="152"/>
      <c r="C142" s="152"/>
      <c r="D142" s="152"/>
      <c r="E142" s="152"/>
    </row>
    <row r="143" spans="1:5" s="80" customFormat="1" x14ac:dyDescent="0.25">
      <c r="A143" s="86" t="s">
        <v>69</v>
      </c>
      <c r="B143" s="86" t="s">
        <v>70</v>
      </c>
      <c r="C143" s="86" t="s">
        <v>71</v>
      </c>
      <c r="D143" s="54" t="s">
        <v>383</v>
      </c>
      <c r="E143" s="54" t="s">
        <v>278</v>
      </c>
    </row>
    <row r="144" spans="1:5" x14ac:dyDescent="0.2">
      <c r="A144" s="81">
        <v>2150</v>
      </c>
      <c r="B144" s="79" t="s">
        <v>399</v>
      </c>
      <c r="C144" s="82">
        <v>0</v>
      </c>
      <c r="D144" s="79"/>
      <c r="E144" s="108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5">
      <c r="A145" s="81">
        <v>2151</v>
      </c>
      <c r="B145" s="79" t="s">
        <v>400</v>
      </c>
      <c r="C145" s="82">
        <v>0</v>
      </c>
      <c r="D145" s="79"/>
      <c r="E145" s="79"/>
    </row>
    <row r="146" spans="1:5" x14ac:dyDescent="0.25">
      <c r="A146" s="81">
        <v>2152</v>
      </c>
      <c r="B146" s="79" t="s">
        <v>401</v>
      </c>
      <c r="C146" s="82">
        <v>0</v>
      </c>
      <c r="D146" s="79"/>
      <c r="E146" s="79"/>
    </row>
    <row r="147" spans="1:5" x14ac:dyDescent="0.25">
      <c r="A147" s="81">
        <v>2159</v>
      </c>
      <c r="B147" s="79" t="s">
        <v>402</v>
      </c>
      <c r="C147" s="82">
        <v>0</v>
      </c>
      <c r="D147" s="79"/>
      <c r="E147" s="79"/>
    </row>
    <row r="148" spans="1:5" x14ac:dyDescent="0.25">
      <c r="A148" s="81">
        <v>2240</v>
      </c>
      <c r="B148" s="79" t="s">
        <v>403</v>
      </c>
      <c r="C148" s="82">
        <v>0</v>
      </c>
      <c r="D148" s="79"/>
      <c r="E148" s="79"/>
    </row>
    <row r="149" spans="1:5" x14ac:dyDescent="0.25">
      <c r="A149" s="81">
        <v>2241</v>
      </c>
      <c r="B149" s="79" t="s">
        <v>404</v>
      </c>
      <c r="C149" s="82">
        <v>0</v>
      </c>
      <c r="D149" s="79"/>
      <c r="E149" s="79"/>
    </row>
    <row r="150" spans="1:5" x14ac:dyDescent="0.25">
      <c r="A150" s="81">
        <v>2242</v>
      </c>
      <c r="B150" s="79" t="s">
        <v>405</v>
      </c>
      <c r="C150" s="82">
        <v>0</v>
      </c>
      <c r="D150" s="79"/>
      <c r="E150" s="79"/>
    </row>
    <row r="151" spans="1:5" x14ac:dyDescent="0.25">
      <c r="A151" s="81">
        <v>2249</v>
      </c>
      <c r="B151" s="79" t="s">
        <v>406</v>
      </c>
      <c r="C151" s="82">
        <v>0</v>
      </c>
      <c r="D151" s="79"/>
      <c r="E151" s="79"/>
    </row>
    <row r="152" spans="1:5" x14ac:dyDescent="0.25">
      <c r="A152" s="81"/>
      <c r="B152" s="79"/>
      <c r="C152" s="82"/>
      <c r="D152" s="79"/>
      <c r="E152" s="79"/>
    </row>
    <row r="153" spans="1:5" x14ac:dyDescent="0.25">
      <c r="A153" s="152" t="s">
        <v>407</v>
      </c>
      <c r="B153" s="152"/>
      <c r="C153" s="152"/>
      <c r="D153" s="152"/>
      <c r="E153" s="152"/>
    </row>
    <row r="154" spans="1:5" s="80" customFormat="1" x14ac:dyDescent="0.25">
      <c r="A154" s="86" t="s">
        <v>69</v>
      </c>
      <c r="B154" s="86" t="s">
        <v>70</v>
      </c>
      <c r="C154" s="86" t="s">
        <v>71</v>
      </c>
      <c r="D154" s="54" t="s">
        <v>383</v>
      </c>
      <c r="E154" s="54" t="s">
        <v>278</v>
      </c>
    </row>
    <row r="155" spans="1:5" s="103" customFormat="1" x14ac:dyDescent="0.2">
      <c r="A155" s="87">
        <v>2170</v>
      </c>
      <c r="B155" s="90" t="s">
        <v>408</v>
      </c>
      <c r="C155" s="89">
        <v>0</v>
      </c>
      <c r="D155" s="90"/>
      <c r="E155" s="2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5">
      <c r="A156" s="81">
        <v>2171</v>
      </c>
      <c r="B156" s="79" t="s">
        <v>409</v>
      </c>
      <c r="C156" s="82">
        <v>0</v>
      </c>
      <c r="D156" s="79"/>
      <c r="E156" s="79"/>
    </row>
    <row r="157" spans="1:5" x14ac:dyDescent="0.25">
      <c r="A157" s="81">
        <v>2172</v>
      </c>
      <c r="B157" s="79" t="s">
        <v>410</v>
      </c>
      <c r="C157" s="82">
        <v>0</v>
      </c>
      <c r="D157" s="79"/>
      <c r="E157" s="79"/>
    </row>
    <row r="158" spans="1:5" x14ac:dyDescent="0.25">
      <c r="A158" s="81">
        <v>2179</v>
      </c>
      <c r="B158" s="79" t="s">
        <v>411</v>
      </c>
      <c r="C158" s="82">
        <v>0</v>
      </c>
      <c r="D158" s="79"/>
      <c r="E158" s="79"/>
    </row>
    <row r="159" spans="1:5" x14ac:dyDescent="0.25">
      <c r="A159" s="81">
        <v>2260</v>
      </c>
      <c r="B159" s="79" t="s">
        <v>412</v>
      </c>
      <c r="C159" s="82">
        <v>0</v>
      </c>
      <c r="D159" s="79"/>
      <c r="E159" s="79"/>
    </row>
    <row r="160" spans="1:5" x14ac:dyDescent="0.25">
      <c r="A160" s="81">
        <v>2261</v>
      </c>
      <c r="B160" s="79" t="s">
        <v>413</v>
      </c>
      <c r="C160" s="82">
        <v>0</v>
      </c>
      <c r="D160" s="79"/>
      <c r="E160" s="79"/>
    </row>
    <row r="161" spans="1:5" x14ac:dyDescent="0.25">
      <c r="A161" s="81">
        <v>2262</v>
      </c>
      <c r="B161" s="79" t="s">
        <v>414</v>
      </c>
      <c r="C161" s="82">
        <v>0</v>
      </c>
      <c r="D161" s="79"/>
      <c r="E161" s="79"/>
    </row>
    <row r="162" spans="1:5" x14ac:dyDescent="0.25">
      <c r="A162" s="81">
        <v>2263</v>
      </c>
      <c r="B162" s="79" t="s">
        <v>415</v>
      </c>
      <c r="C162" s="82">
        <v>0</v>
      </c>
      <c r="D162" s="79"/>
      <c r="E162" s="79"/>
    </row>
    <row r="163" spans="1:5" x14ac:dyDescent="0.25">
      <c r="A163" s="81">
        <v>2269</v>
      </c>
      <c r="B163" s="79" t="s">
        <v>416</v>
      </c>
      <c r="C163" s="82">
        <v>0</v>
      </c>
      <c r="D163" s="79"/>
      <c r="E163" s="79"/>
    </row>
    <row r="164" spans="1:5" x14ac:dyDescent="0.25">
      <c r="A164" s="79"/>
      <c r="B164" s="79"/>
      <c r="C164" s="79"/>
      <c r="D164" s="79"/>
      <c r="E164" s="79"/>
    </row>
    <row r="165" spans="1:5" x14ac:dyDescent="0.25">
      <c r="A165" s="152" t="s">
        <v>417</v>
      </c>
      <c r="B165" s="152"/>
      <c r="C165" s="152"/>
      <c r="D165" s="152"/>
      <c r="E165" s="152"/>
    </row>
    <row r="166" spans="1:5" s="80" customFormat="1" x14ac:dyDescent="0.25">
      <c r="A166" s="86" t="s">
        <v>69</v>
      </c>
      <c r="B166" s="86" t="s">
        <v>70</v>
      </c>
      <c r="C166" s="86" t="s">
        <v>71</v>
      </c>
      <c r="D166" s="54" t="s">
        <v>383</v>
      </c>
      <c r="E166" s="54" t="s">
        <v>278</v>
      </c>
    </row>
    <row r="167" spans="1:5" s="103" customFormat="1" x14ac:dyDescent="0.2">
      <c r="A167" s="87">
        <v>2190</v>
      </c>
      <c r="B167" s="90" t="s">
        <v>418</v>
      </c>
      <c r="C167" s="89">
        <v>0</v>
      </c>
      <c r="D167" s="90"/>
      <c r="E167" s="2" t="str">
        <f>IF(OR(C167&lt;&gt;0,C168&lt;&gt;0,C169&lt;&gt;0,C170&lt;&gt;0),"","SIN INFORMACIÓN QUE REVELAR")</f>
        <v>SIN INFORMACIÓN QUE REVELAR</v>
      </c>
    </row>
    <row r="168" spans="1:5" x14ac:dyDescent="0.25">
      <c r="A168" s="81">
        <v>2191</v>
      </c>
      <c r="B168" s="79" t="s">
        <v>419</v>
      </c>
      <c r="C168" s="82">
        <v>0</v>
      </c>
      <c r="D168" s="79"/>
      <c r="E168" s="79"/>
    </row>
    <row r="169" spans="1:5" x14ac:dyDescent="0.25">
      <c r="A169" s="81">
        <v>2192</v>
      </c>
      <c r="B169" s="79" t="s">
        <v>420</v>
      </c>
      <c r="C169" s="82">
        <v>0</v>
      </c>
      <c r="D169" s="79"/>
      <c r="E169" s="79"/>
    </row>
    <row r="170" spans="1:5" x14ac:dyDescent="0.25">
      <c r="A170" s="81">
        <v>2199</v>
      </c>
      <c r="B170" s="79" t="s">
        <v>421</v>
      </c>
      <c r="C170" s="82">
        <v>0</v>
      </c>
      <c r="D170" s="79"/>
      <c r="E170" s="79"/>
    </row>
    <row r="171" spans="1:5" x14ac:dyDescent="0.25">
      <c r="A171" s="79"/>
      <c r="B171" s="79"/>
      <c r="C171" s="79"/>
      <c r="D171" s="79"/>
      <c r="E171" s="79"/>
    </row>
    <row r="172" spans="1:5" x14ac:dyDescent="0.25">
      <c r="A172" s="90" t="s">
        <v>65</v>
      </c>
      <c r="C172" s="79"/>
      <c r="D172" s="79"/>
      <c r="E172" s="79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70866141732283472" right="0.70866141732283472" top="0.74803149606299213" bottom="0.74803149606299213" header="0" footer="0"/>
  <pageSetup scale="4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tabSelected="1" workbookViewId="0">
      <selection activeCell="E41" sqref="E41"/>
    </sheetView>
  </sheetViews>
  <sheetFormatPr baseColWidth="10" defaultColWidth="14.42578125" defaultRowHeight="15" x14ac:dyDescent="0.25"/>
  <cols>
    <col min="1" max="1" width="10" style="78" customWidth="1"/>
    <col min="2" max="2" width="48.140625" style="78" customWidth="1"/>
    <col min="3" max="3" width="22.85546875" style="78" customWidth="1"/>
    <col min="4" max="4" width="16.28515625" style="78" customWidth="1"/>
    <col min="5" max="5" width="20.7109375" style="78" customWidth="1"/>
    <col min="6" max="26" width="9.140625" style="78" customWidth="1"/>
    <col min="27" max="16384" width="14.42578125" style="78"/>
  </cols>
  <sheetData>
    <row r="1" spans="1:5" x14ac:dyDescent="0.25">
      <c r="A1" s="153" t="str">
        <f>ESF!A1</f>
        <v>INSTITUTO PARA EL DESARROLLO Y ATENCIÓN A LAS JUVENTUDES DEL ESTADO DE GUANAJUATO</v>
      </c>
      <c r="B1" s="154"/>
      <c r="C1" s="154"/>
      <c r="D1" s="41" t="s">
        <v>0</v>
      </c>
      <c r="E1" s="58">
        <f>'Notas a los Edos Financieros'!D1</f>
        <v>2026</v>
      </c>
    </row>
    <row r="2" spans="1:5" x14ac:dyDescent="0.25">
      <c r="A2" s="153" t="s">
        <v>422</v>
      </c>
      <c r="B2" s="154"/>
      <c r="C2" s="154"/>
      <c r="D2" s="41" t="s">
        <v>2</v>
      </c>
      <c r="E2" s="58" t="str">
        <f>'Notas a los Edos Financieros'!D2</f>
        <v>Trimestral</v>
      </c>
    </row>
    <row r="3" spans="1:5" x14ac:dyDescent="0.25">
      <c r="A3" s="153" t="str">
        <f>ESF!A3</f>
        <v>Del 1 de Enero al 31 de Marzo de 2026</v>
      </c>
      <c r="B3" s="154"/>
      <c r="C3" s="154"/>
      <c r="D3" s="41" t="s">
        <v>3</v>
      </c>
      <c r="E3" s="58">
        <f>'Notas a los Edos Financieros'!D3</f>
        <v>1</v>
      </c>
    </row>
    <row r="4" spans="1:5" x14ac:dyDescent="0.25">
      <c r="A4" s="153" t="s">
        <v>4</v>
      </c>
      <c r="B4" s="154"/>
      <c r="C4" s="154"/>
      <c r="D4" s="41"/>
      <c r="E4" s="42"/>
    </row>
    <row r="5" spans="1:5" x14ac:dyDescent="0.25">
      <c r="A5" s="155" t="s">
        <v>67</v>
      </c>
      <c r="B5" s="155"/>
      <c r="C5" s="155"/>
      <c r="D5" s="155"/>
      <c r="E5" s="155"/>
    </row>
    <row r="6" spans="1:5" x14ac:dyDescent="0.25">
      <c r="A6" s="79"/>
      <c r="B6" s="79"/>
      <c r="C6" s="79"/>
      <c r="D6" s="79"/>
      <c r="E6" s="79"/>
    </row>
    <row r="7" spans="1:5" x14ac:dyDescent="0.25">
      <c r="A7" s="152" t="s">
        <v>423</v>
      </c>
      <c r="B7" s="152"/>
      <c r="C7" s="152"/>
      <c r="D7" s="152"/>
      <c r="E7" s="152"/>
    </row>
    <row r="8" spans="1:5" s="80" customFormat="1" x14ac:dyDescent="0.25">
      <c r="A8" s="54" t="s">
        <v>69</v>
      </c>
      <c r="B8" s="54" t="s">
        <v>70</v>
      </c>
      <c r="C8" s="54" t="s">
        <v>71</v>
      </c>
      <c r="D8" s="54" t="s">
        <v>265</v>
      </c>
      <c r="E8" s="54" t="s">
        <v>383</v>
      </c>
    </row>
    <row r="9" spans="1:5" x14ac:dyDescent="0.25">
      <c r="A9" s="81">
        <v>3110</v>
      </c>
      <c r="B9" s="79" t="s">
        <v>123</v>
      </c>
      <c r="C9" s="110">
        <v>337359261.39999998</v>
      </c>
      <c r="D9" s="79"/>
      <c r="E9" s="79"/>
    </row>
    <row r="10" spans="1:5" x14ac:dyDescent="0.25">
      <c r="A10" s="81">
        <v>3120</v>
      </c>
      <c r="B10" s="79" t="s">
        <v>424</v>
      </c>
      <c r="C10" s="110">
        <v>2484167</v>
      </c>
      <c r="D10" s="79"/>
      <c r="E10" s="79"/>
    </row>
    <row r="11" spans="1:5" x14ac:dyDescent="0.25">
      <c r="A11" s="81">
        <v>3130</v>
      </c>
      <c r="B11" s="79" t="s">
        <v>425</v>
      </c>
      <c r="C11" s="82">
        <v>0</v>
      </c>
      <c r="D11" s="79"/>
      <c r="E11" s="79"/>
    </row>
    <row r="12" spans="1:5" x14ac:dyDescent="0.25">
      <c r="A12" s="79"/>
      <c r="B12" s="79"/>
      <c r="C12" s="79"/>
      <c r="D12" s="79"/>
      <c r="E12" s="79"/>
    </row>
    <row r="13" spans="1:5" x14ac:dyDescent="0.25">
      <c r="A13" s="152" t="s">
        <v>426</v>
      </c>
      <c r="B13" s="152"/>
      <c r="C13" s="152"/>
      <c r="D13" s="152"/>
      <c r="E13" s="152"/>
    </row>
    <row r="14" spans="1:5" s="80" customFormat="1" x14ac:dyDescent="0.25">
      <c r="A14" s="54" t="s">
        <v>69</v>
      </c>
      <c r="B14" s="54" t="s">
        <v>70</v>
      </c>
      <c r="C14" s="54" t="s">
        <v>71</v>
      </c>
      <c r="D14" s="54" t="s">
        <v>427</v>
      </c>
      <c r="E14" s="54"/>
    </row>
    <row r="15" spans="1:5" x14ac:dyDescent="0.2">
      <c r="A15" s="81">
        <v>3210</v>
      </c>
      <c r="B15" s="79" t="s">
        <v>428</v>
      </c>
      <c r="C15" s="111">
        <v>20754031.18</v>
      </c>
      <c r="D15" s="79"/>
      <c r="E15" s="79"/>
    </row>
    <row r="16" spans="1:5" x14ac:dyDescent="0.2">
      <c r="A16" s="81">
        <v>3220</v>
      </c>
      <c r="B16" s="79" t="s">
        <v>429</v>
      </c>
      <c r="C16" s="111">
        <v>82705704.950000003</v>
      </c>
      <c r="D16" s="79"/>
      <c r="E16" s="79"/>
    </row>
    <row r="17" spans="1:4" x14ac:dyDescent="0.25">
      <c r="A17" s="81">
        <v>3230</v>
      </c>
      <c r="B17" s="79" t="s">
        <v>430</v>
      </c>
      <c r="C17" s="82">
        <v>0</v>
      </c>
      <c r="D17" s="79"/>
    </row>
    <row r="18" spans="1:4" x14ac:dyDescent="0.25">
      <c r="A18" s="81">
        <v>3231</v>
      </c>
      <c r="B18" s="79" t="s">
        <v>431</v>
      </c>
      <c r="C18" s="82">
        <v>0</v>
      </c>
      <c r="D18" s="79"/>
    </row>
    <row r="19" spans="1:4" x14ac:dyDescent="0.25">
      <c r="A19" s="81">
        <v>3232</v>
      </c>
      <c r="B19" s="79" t="s">
        <v>432</v>
      </c>
      <c r="C19" s="82">
        <v>0</v>
      </c>
      <c r="D19" s="79"/>
    </row>
    <row r="20" spans="1:4" x14ac:dyDescent="0.25">
      <c r="A20" s="81">
        <v>3233</v>
      </c>
      <c r="B20" s="79" t="s">
        <v>433</v>
      </c>
      <c r="C20" s="82">
        <v>0</v>
      </c>
      <c r="D20" s="79"/>
    </row>
    <row r="21" spans="1:4" x14ac:dyDescent="0.25">
      <c r="A21" s="81">
        <v>3239</v>
      </c>
      <c r="B21" s="79" t="s">
        <v>434</v>
      </c>
      <c r="C21" s="82">
        <v>0</v>
      </c>
      <c r="D21" s="79"/>
    </row>
    <row r="22" spans="1:4" x14ac:dyDescent="0.25">
      <c r="A22" s="81">
        <v>3240</v>
      </c>
      <c r="B22" s="79" t="s">
        <v>435</v>
      </c>
      <c r="C22" s="82">
        <v>0</v>
      </c>
      <c r="D22" s="79"/>
    </row>
    <row r="23" spans="1:4" x14ac:dyDescent="0.25">
      <c r="A23" s="81">
        <v>3241</v>
      </c>
      <c r="B23" s="79" t="s">
        <v>436</v>
      </c>
      <c r="C23" s="82">
        <v>0</v>
      </c>
      <c r="D23" s="79"/>
    </row>
    <row r="24" spans="1:4" x14ac:dyDescent="0.25">
      <c r="A24" s="81">
        <v>3242</v>
      </c>
      <c r="B24" s="79" t="s">
        <v>437</v>
      </c>
      <c r="C24" s="82">
        <v>0</v>
      </c>
      <c r="D24" s="79"/>
    </row>
    <row r="25" spans="1:4" x14ac:dyDescent="0.25">
      <c r="A25" s="81">
        <v>3243</v>
      </c>
      <c r="B25" s="79" t="s">
        <v>438</v>
      </c>
      <c r="C25" s="82">
        <v>0</v>
      </c>
      <c r="D25" s="79"/>
    </row>
    <row r="26" spans="1:4" x14ac:dyDescent="0.25">
      <c r="A26" s="81">
        <v>3250</v>
      </c>
      <c r="B26" s="79" t="s">
        <v>439</v>
      </c>
      <c r="C26" s="82">
        <v>0</v>
      </c>
      <c r="D26" s="79"/>
    </row>
    <row r="27" spans="1:4" x14ac:dyDescent="0.25">
      <c r="A27" s="81">
        <v>3251</v>
      </c>
      <c r="B27" s="79" t="s">
        <v>440</v>
      </c>
      <c r="C27" s="82">
        <v>0</v>
      </c>
      <c r="D27" s="79"/>
    </row>
    <row r="28" spans="1:4" x14ac:dyDescent="0.25">
      <c r="A28" s="81">
        <v>3252</v>
      </c>
      <c r="B28" s="79" t="s">
        <v>441</v>
      </c>
      <c r="C28" s="82">
        <v>0</v>
      </c>
      <c r="D28" s="79"/>
    </row>
    <row r="29" spans="1:4" x14ac:dyDescent="0.25">
      <c r="A29" s="81">
        <v>3253</v>
      </c>
      <c r="B29" s="79" t="s">
        <v>442</v>
      </c>
      <c r="C29" s="82">
        <v>0</v>
      </c>
      <c r="D29" s="79"/>
    </row>
    <row r="30" spans="1:4" x14ac:dyDescent="0.25">
      <c r="A30" s="79"/>
      <c r="B30" s="79"/>
      <c r="C30" s="79"/>
      <c r="D30" s="79"/>
    </row>
    <row r="31" spans="1:4" x14ac:dyDescent="0.25">
      <c r="A31" s="90" t="s">
        <v>65</v>
      </c>
      <c r="C31" s="79"/>
      <c r="D31" s="79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tabSelected="1" topLeftCell="A127" workbookViewId="0">
      <selection activeCell="E41" sqref="E41"/>
    </sheetView>
  </sheetViews>
  <sheetFormatPr baseColWidth="10" defaultColWidth="14.42578125" defaultRowHeight="15" x14ac:dyDescent="0.25"/>
  <cols>
    <col min="1" max="1" width="10" style="78" customWidth="1"/>
    <col min="2" max="2" width="63.42578125" style="78" customWidth="1"/>
    <col min="3" max="3" width="15.140625" style="78" customWidth="1"/>
    <col min="4" max="4" width="16.42578125" style="78" customWidth="1"/>
    <col min="5" max="5" width="13.140625" style="78" customWidth="1"/>
    <col min="6" max="26" width="9.140625" style="78" customWidth="1"/>
    <col min="27" max="16384" width="14.42578125" style="78"/>
  </cols>
  <sheetData>
    <row r="1" spans="1:5" x14ac:dyDescent="0.25">
      <c r="A1" s="153" t="str">
        <f>ESF!A1</f>
        <v>INSTITUTO PARA EL DESARROLLO Y ATENCIÓN A LAS JUVENTUDES DEL ESTADO DE GUANAJUATO</v>
      </c>
      <c r="B1" s="154"/>
      <c r="C1" s="154"/>
      <c r="D1" s="41" t="s">
        <v>0</v>
      </c>
      <c r="E1" s="58">
        <f>'Notas a los Edos Financieros'!D1</f>
        <v>2026</v>
      </c>
    </row>
    <row r="2" spans="1:5" x14ac:dyDescent="0.25">
      <c r="A2" s="153" t="s">
        <v>443</v>
      </c>
      <c r="B2" s="154"/>
      <c r="C2" s="154"/>
      <c r="D2" s="41" t="s">
        <v>2</v>
      </c>
      <c r="E2" s="58" t="str">
        <f>'Notas a los Edos Financieros'!D2</f>
        <v>Trimestral</v>
      </c>
    </row>
    <row r="3" spans="1:5" x14ac:dyDescent="0.25">
      <c r="A3" s="153" t="str">
        <f>ESF!A3</f>
        <v>Del 1 de Enero al 31 de Marzo de 2026</v>
      </c>
      <c r="B3" s="154"/>
      <c r="C3" s="154"/>
      <c r="D3" s="41" t="s">
        <v>3</v>
      </c>
      <c r="E3" s="58">
        <f>'Notas a los Edos Financieros'!D3</f>
        <v>1</v>
      </c>
    </row>
    <row r="4" spans="1:5" x14ac:dyDescent="0.25">
      <c r="A4" s="153" t="s">
        <v>4</v>
      </c>
      <c r="B4" s="154"/>
      <c r="C4" s="154"/>
      <c r="D4" s="41"/>
      <c r="E4" s="42"/>
    </row>
    <row r="5" spans="1:5" x14ac:dyDescent="0.25">
      <c r="A5" s="155" t="s">
        <v>67</v>
      </c>
      <c r="B5" s="155"/>
      <c r="C5" s="155"/>
      <c r="D5" s="155"/>
      <c r="E5" s="155"/>
    </row>
    <row r="6" spans="1:5" x14ac:dyDescent="0.25">
      <c r="A6" s="79"/>
      <c r="B6" s="79"/>
      <c r="C6" s="79"/>
      <c r="D6" s="79"/>
      <c r="E6" s="79"/>
    </row>
    <row r="7" spans="1:5" x14ac:dyDescent="0.25">
      <c r="A7" s="152" t="s">
        <v>444</v>
      </c>
      <c r="B7" s="152"/>
      <c r="C7" s="152"/>
      <c r="D7" s="152"/>
      <c r="E7" s="79"/>
    </row>
    <row r="8" spans="1:5" s="80" customFormat="1" x14ac:dyDescent="0.25">
      <c r="A8" s="54" t="s">
        <v>69</v>
      </c>
      <c r="B8" s="54" t="s">
        <v>70</v>
      </c>
      <c r="C8" s="54">
        <v>2026</v>
      </c>
      <c r="D8" s="54">
        <f>C8-1</f>
        <v>2025</v>
      </c>
      <c r="E8" s="81"/>
    </row>
    <row r="9" spans="1:5" x14ac:dyDescent="0.25">
      <c r="A9" s="81">
        <v>1111</v>
      </c>
      <c r="B9" s="79" t="s">
        <v>445</v>
      </c>
      <c r="C9" s="82">
        <v>0</v>
      </c>
      <c r="D9" s="82">
        <v>0</v>
      </c>
      <c r="E9" s="79"/>
    </row>
    <row r="10" spans="1:5" x14ac:dyDescent="0.2">
      <c r="A10" s="81">
        <v>1112</v>
      </c>
      <c r="B10" s="79" t="s">
        <v>446</v>
      </c>
      <c r="C10" s="111">
        <v>73236951.5</v>
      </c>
      <c r="D10" s="111">
        <v>65163456.049999997</v>
      </c>
      <c r="E10" s="79"/>
    </row>
    <row r="11" spans="1:5" x14ac:dyDescent="0.25">
      <c r="A11" s="81">
        <v>1113</v>
      </c>
      <c r="B11" s="79" t="s">
        <v>447</v>
      </c>
      <c r="C11" s="82">
        <v>0</v>
      </c>
      <c r="D11" s="82">
        <v>0</v>
      </c>
      <c r="E11" s="79"/>
    </row>
    <row r="12" spans="1:5" x14ac:dyDescent="0.25">
      <c r="A12" s="81">
        <v>1114</v>
      </c>
      <c r="B12" s="79" t="s">
        <v>266</v>
      </c>
      <c r="C12" s="82">
        <v>0</v>
      </c>
      <c r="D12" s="82">
        <v>0</v>
      </c>
      <c r="E12" s="79"/>
    </row>
    <row r="13" spans="1:5" x14ac:dyDescent="0.25">
      <c r="A13" s="81">
        <v>1115</v>
      </c>
      <c r="B13" s="79" t="s">
        <v>267</v>
      </c>
      <c r="C13" s="82">
        <v>0</v>
      </c>
      <c r="D13" s="82">
        <v>0</v>
      </c>
      <c r="E13" s="79"/>
    </row>
    <row r="14" spans="1:5" x14ac:dyDescent="0.25">
      <c r="A14" s="81">
        <v>1116</v>
      </c>
      <c r="B14" s="79" t="s">
        <v>448</v>
      </c>
      <c r="C14" s="82">
        <v>0</v>
      </c>
      <c r="D14" s="82">
        <v>0</v>
      </c>
      <c r="E14" s="79"/>
    </row>
    <row r="15" spans="1:5" x14ac:dyDescent="0.25">
      <c r="A15" s="81">
        <v>1119</v>
      </c>
      <c r="B15" s="79" t="s">
        <v>449</v>
      </c>
      <c r="C15" s="82">
        <v>0</v>
      </c>
      <c r="D15" s="82">
        <v>0</v>
      </c>
      <c r="E15" s="79"/>
    </row>
    <row r="16" spans="1:5" x14ac:dyDescent="0.2">
      <c r="A16" s="87">
        <v>1110</v>
      </c>
      <c r="B16" s="88" t="s">
        <v>450</v>
      </c>
      <c r="C16" s="112">
        <f>SUM(C9:C15)</f>
        <v>73236951.5</v>
      </c>
      <c r="D16" s="112">
        <f>SUM(D9:D15)</f>
        <v>65163456.049999997</v>
      </c>
      <c r="E16" s="79"/>
    </row>
    <row r="19" spans="1:4" x14ac:dyDescent="0.25">
      <c r="A19" s="152" t="s">
        <v>451</v>
      </c>
      <c r="B19" s="152"/>
      <c r="C19" s="152"/>
      <c r="D19" s="152"/>
    </row>
    <row r="20" spans="1:4" s="80" customFormat="1" x14ac:dyDescent="0.25">
      <c r="A20" s="54" t="s">
        <v>69</v>
      </c>
      <c r="B20" s="54" t="s">
        <v>70</v>
      </c>
      <c r="C20" s="54">
        <v>2026</v>
      </c>
      <c r="D20" s="54">
        <f>C20-1</f>
        <v>2025</v>
      </c>
    </row>
    <row r="21" spans="1:4" x14ac:dyDescent="0.25">
      <c r="A21" s="87">
        <v>1230</v>
      </c>
      <c r="B21" s="90" t="s">
        <v>316</v>
      </c>
      <c r="C21" s="89">
        <v>0</v>
      </c>
      <c r="D21" s="89">
        <v>0</v>
      </c>
    </row>
    <row r="22" spans="1:4" x14ac:dyDescent="0.25">
      <c r="A22" s="81">
        <v>1231</v>
      </c>
      <c r="B22" s="79" t="s">
        <v>317</v>
      </c>
      <c r="C22" s="82">
        <v>0</v>
      </c>
      <c r="D22" s="82">
        <v>0</v>
      </c>
    </row>
    <row r="23" spans="1:4" x14ac:dyDescent="0.25">
      <c r="A23" s="81">
        <v>1232</v>
      </c>
      <c r="B23" s="79" t="s">
        <v>318</v>
      </c>
      <c r="C23" s="82">
        <v>0</v>
      </c>
      <c r="D23" s="82">
        <v>0</v>
      </c>
    </row>
    <row r="24" spans="1:4" x14ac:dyDescent="0.25">
      <c r="A24" s="81">
        <v>1233</v>
      </c>
      <c r="B24" s="79" t="s">
        <v>319</v>
      </c>
      <c r="C24" s="82">
        <v>0</v>
      </c>
      <c r="D24" s="82">
        <v>0</v>
      </c>
    </row>
    <row r="25" spans="1:4" x14ac:dyDescent="0.25">
      <c r="A25" s="81">
        <v>1234</v>
      </c>
      <c r="B25" s="79" t="s">
        <v>320</v>
      </c>
      <c r="C25" s="82">
        <v>0</v>
      </c>
      <c r="D25" s="82">
        <v>0</v>
      </c>
    </row>
    <row r="26" spans="1:4" x14ac:dyDescent="0.25">
      <c r="A26" s="81">
        <v>1235</v>
      </c>
      <c r="B26" s="79" t="s">
        <v>321</v>
      </c>
      <c r="C26" s="82">
        <v>0</v>
      </c>
      <c r="D26" s="82">
        <v>0</v>
      </c>
    </row>
    <row r="27" spans="1:4" x14ac:dyDescent="0.25">
      <c r="A27" s="81">
        <v>1236</v>
      </c>
      <c r="B27" s="79" t="s">
        <v>322</v>
      </c>
      <c r="C27" s="82">
        <v>0</v>
      </c>
      <c r="D27" s="82">
        <v>0</v>
      </c>
    </row>
    <row r="28" spans="1:4" x14ac:dyDescent="0.25">
      <c r="A28" s="81">
        <v>1239</v>
      </c>
      <c r="B28" s="79" t="s">
        <v>323</v>
      </c>
      <c r="C28" s="82">
        <v>0</v>
      </c>
      <c r="D28" s="82">
        <v>0</v>
      </c>
    </row>
    <row r="29" spans="1:4" x14ac:dyDescent="0.2">
      <c r="A29" s="87">
        <v>1240</v>
      </c>
      <c r="B29" s="90" t="s">
        <v>324</v>
      </c>
      <c r="C29" s="112">
        <f>SUM(C30:C37)</f>
        <v>71900</v>
      </c>
      <c r="D29" s="112">
        <f>SUM(D30:D37)</f>
        <v>662200.08000000007</v>
      </c>
    </row>
    <row r="30" spans="1:4" x14ac:dyDescent="0.2">
      <c r="A30" s="81">
        <v>1241</v>
      </c>
      <c r="B30" s="79" t="s">
        <v>325</v>
      </c>
      <c r="C30" s="113">
        <v>0</v>
      </c>
      <c r="D30" s="111">
        <v>146566</v>
      </c>
    </row>
    <row r="31" spans="1:4" x14ac:dyDescent="0.2">
      <c r="A31" s="81">
        <v>1242</v>
      </c>
      <c r="B31" s="79" t="s">
        <v>326</v>
      </c>
      <c r="C31" s="113">
        <v>0</v>
      </c>
      <c r="D31" s="113">
        <v>0</v>
      </c>
    </row>
    <row r="32" spans="1:4" x14ac:dyDescent="0.2">
      <c r="A32" s="81">
        <v>1243</v>
      </c>
      <c r="B32" s="79" t="s">
        <v>327</v>
      </c>
      <c r="C32" s="113">
        <v>0</v>
      </c>
      <c r="D32" s="113">
        <v>0</v>
      </c>
    </row>
    <row r="33" spans="1:4" x14ac:dyDescent="0.2">
      <c r="A33" s="81">
        <v>1244</v>
      </c>
      <c r="B33" s="79" t="s">
        <v>328</v>
      </c>
      <c r="C33" s="113">
        <v>0</v>
      </c>
      <c r="D33" s="113">
        <v>0</v>
      </c>
    </row>
    <row r="34" spans="1:4" x14ac:dyDescent="0.2">
      <c r="A34" s="81">
        <v>1245</v>
      </c>
      <c r="B34" s="79" t="s">
        <v>329</v>
      </c>
      <c r="C34" s="113">
        <v>0</v>
      </c>
      <c r="D34" s="113">
        <v>0</v>
      </c>
    </row>
    <row r="35" spans="1:4" x14ac:dyDescent="0.2">
      <c r="A35" s="81">
        <v>1246</v>
      </c>
      <c r="B35" s="79" t="s">
        <v>330</v>
      </c>
      <c r="C35" s="111">
        <v>71900</v>
      </c>
      <c r="D35" s="111">
        <v>515634.08</v>
      </c>
    </row>
    <row r="36" spans="1:4" x14ac:dyDescent="0.25">
      <c r="A36" s="81">
        <v>1247</v>
      </c>
      <c r="B36" s="79" t="s">
        <v>331</v>
      </c>
      <c r="C36" s="82">
        <v>0</v>
      </c>
      <c r="D36" s="82">
        <v>0</v>
      </c>
    </row>
    <row r="37" spans="1:4" x14ac:dyDescent="0.25">
      <c r="A37" s="81">
        <v>1248</v>
      </c>
      <c r="B37" s="79" t="s">
        <v>332</v>
      </c>
      <c r="C37" s="82">
        <v>0</v>
      </c>
      <c r="D37" s="82">
        <v>0</v>
      </c>
    </row>
    <row r="38" spans="1:4" x14ac:dyDescent="0.25">
      <c r="A38" s="87">
        <v>1250</v>
      </c>
      <c r="B38" s="90" t="s">
        <v>338</v>
      </c>
      <c r="C38" s="89">
        <v>0</v>
      </c>
      <c r="D38" s="89">
        <v>0</v>
      </c>
    </row>
    <row r="39" spans="1:4" x14ac:dyDescent="0.25">
      <c r="A39" s="81">
        <v>1251</v>
      </c>
      <c r="B39" s="79" t="s">
        <v>339</v>
      </c>
      <c r="C39" s="82">
        <v>0</v>
      </c>
      <c r="D39" s="82">
        <v>0</v>
      </c>
    </row>
    <row r="40" spans="1:4" x14ac:dyDescent="0.25">
      <c r="A40" s="81">
        <v>1252</v>
      </c>
      <c r="B40" s="79" t="s">
        <v>340</v>
      </c>
      <c r="C40" s="82">
        <v>0</v>
      </c>
      <c r="D40" s="82">
        <v>0</v>
      </c>
    </row>
    <row r="41" spans="1:4" x14ac:dyDescent="0.25">
      <c r="A41" s="81">
        <v>1253</v>
      </c>
      <c r="B41" s="79" t="s">
        <v>341</v>
      </c>
      <c r="C41" s="82">
        <v>0</v>
      </c>
      <c r="D41" s="82">
        <v>0</v>
      </c>
    </row>
    <row r="42" spans="1:4" x14ac:dyDescent="0.25">
      <c r="A42" s="81">
        <v>1254</v>
      </c>
      <c r="B42" s="79" t="s">
        <v>342</v>
      </c>
      <c r="C42" s="82">
        <v>0</v>
      </c>
      <c r="D42" s="82">
        <v>0</v>
      </c>
    </row>
    <row r="43" spans="1:4" x14ac:dyDescent="0.25">
      <c r="A43" s="81">
        <v>1259</v>
      </c>
      <c r="B43" s="79" t="s">
        <v>343</v>
      </c>
      <c r="C43" s="82">
        <v>0</v>
      </c>
      <c r="D43" s="82">
        <v>0</v>
      </c>
    </row>
    <row r="44" spans="1:4" x14ac:dyDescent="0.25">
      <c r="A44" s="81"/>
      <c r="B44" s="88" t="s">
        <v>452</v>
      </c>
      <c r="C44" s="89">
        <f t="shared" ref="C44:D44" si="0">C21+C29+C38</f>
        <v>71900</v>
      </c>
      <c r="D44" s="89">
        <f t="shared" si="0"/>
        <v>662200.08000000007</v>
      </c>
    </row>
    <row r="45" spans="1:4" x14ac:dyDescent="0.25">
      <c r="A45" s="79"/>
      <c r="B45" s="79"/>
      <c r="C45" s="79"/>
      <c r="D45" s="79"/>
    </row>
    <row r="46" spans="1:4" x14ac:dyDescent="0.25">
      <c r="A46" s="152" t="s">
        <v>453</v>
      </c>
      <c r="B46" s="152"/>
      <c r="C46" s="152"/>
      <c r="D46" s="152"/>
    </row>
    <row r="47" spans="1:4" s="80" customFormat="1" x14ac:dyDescent="0.25">
      <c r="A47" s="54" t="s">
        <v>69</v>
      </c>
      <c r="B47" s="54" t="s">
        <v>70</v>
      </c>
      <c r="C47" s="54">
        <v>2026</v>
      </c>
      <c r="D47" s="54">
        <f>C47-1</f>
        <v>2025</v>
      </c>
    </row>
    <row r="48" spans="1:4" x14ac:dyDescent="0.2">
      <c r="A48" s="87">
        <v>3210</v>
      </c>
      <c r="B48" s="104" t="s">
        <v>428</v>
      </c>
      <c r="C48" s="112">
        <v>20754031.18</v>
      </c>
      <c r="D48" s="112">
        <v>58876942.119999997</v>
      </c>
    </row>
    <row r="49" spans="1:4" x14ac:dyDescent="0.2">
      <c r="A49" s="81"/>
      <c r="B49" s="88" t="s">
        <v>454</v>
      </c>
      <c r="C49" s="112">
        <f>C50+C62+C90+C93</f>
        <v>231261.37999999998</v>
      </c>
      <c r="D49" s="112">
        <f>D50+D62+D90+D93</f>
        <v>6474036.6700000009</v>
      </c>
    </row>
    <row r="50" spans="1:4" x14ac:dyDescent="0.25">
      <c r="A50" s="87">
        <v>5400</v>
      </c>
      <c r="B50" s="90" t="s">
        <v>218</v>
      </c>
      <c r="C50" s="89">
        <v>0</v>
      </c>
      <c r="D50" s="89">
        <v>0</v>
      </c>
    </row>
    <row r="51" spans="1:4" x14ac:dyDescent="0.25">
      <c r="A51" s="81">
        <v>5410</v>
      </c>
      <c r="B51" s="79" t="s">
        <v>455</v>
      </c>
      <c r="C51" s="82">
        <v>0</v>
      </c>
      <c r="D51" s="82">
        <v>0</v>
      </c>
    </row>
    <row r="52" spans="1:4" x14ac:dyDescent="0.25">
      <c r="A52" s="81">
        <v>5411</v>
      </c>
      <c r="B52" s="79" t="s">
        <v>220</v>
      </c>
      <c r="C52" s="82">
        <v>0</v>
      </c>
      <c r="D52" s="82">
        <v>0</v>
      </c>
    </row>
    <row r="53" spans="1:4" x14ac:dyDescent="0.25">
      <c r="A53" s="81">
        <v>5420</v>
      </c>
      <c r="B53" s="79" t="s">
        <v>456</v>
      </c>
      <c r="C53" s="82">
        <v>0</v>
      </c>
      <c r="D53" s="82">
        <v>0</v>
      </c>
    </row>
    <row r="54" spans="1:4" x14ac:dyDescent="0.25">
      <c r="A54" s="81">
        <v>5421</v>
      </c>
      <c r="B54" s="79" t="s">
        <v>223</v>
      </c>
      <c r="C54" s="82">
        <v>0</v>
      </c>
      <c r="D54" s="82">
        <v>0</v>
      </c>
    </row>
    <row r="55" spans="1:4" x14ac:dyDescent="0.25">
      <c r="A55" s="81">
        <v>5430</v>
      </c>
      <c r="B55" s="79" t="s">
        <v>457</v>
      </c>
      <c r="C55" s="82">
        <v>0</v>
      </c>
      <c r="D55" s="82">
        <v>0</v>
      </c>
    </row>
    <row r="56" spans="1:4" x14ac:dyDescent="0.25">
      <c r="A56" s="81">
        <v>5431</v>
      </c>
      <c r="B56" s="79" t="s">
        <v>226</v>
      </c>
      <c r="C56" s="82">
        <v>0</v>
      </c>
      <c r="D56" s="82">
        <v>0</v>
      </c>
    </row>
    <row r="57" spans="1:4" x14ac:dyDescent="0.25">
      <c r="A57" s="81">
        <v>5440</v>
      </c>
      <c r="B57" s="79" t="s">
        <v>458</v>
      </c>
      <c r="C57" s="82">
        <v>0</v>
      </c>
      <c r="D57" s="82">
        <v>0</v>
      </c>
    </row>
    <row r="58" spans="1:4" x14ac:dyDescent="0.25">
      <c r="A58" s="81">
        <v>5441</v>
      </c>
      <c r="B58" s="79" t="s">
        <v>458</v>
      </c>
      <c r="C58" s="82">
        <v>0</v>
      </c>
      <c r="D58" s="82">
        <v>0</v>
      </c>
    </row>
    <row r="59" spans="1:4" x14ac:dyDescent="0.25">
      <c r="A59" s="81">
        <v>5450</v>
      </c>
      <c r="B59" s="79" t="s">
        <v>459</v>
      </c>
      <c r="C59" s="82">
        <v>0</v>
      </c>
      <c r="D59" s="82">
        <v>0</v>
      </c>
    </row>
    <row r="60" spans="1:4" x14ac:dyDescent="0.25">
      <c r="A60" s="81">
        <v>5451</v>
      </c>
      <c r="B60" s="79" t="s">
        <v>230</v>
      </c>
      <c r="C60" s="82">
        <v>0</v>
      </c>
      <c r="D60" s="82">
        <v>0</v>
      </c>
    </row>
    <row r="61" spans="1:4" x14ac:dyDescent="0.25">
      <c r="A61" s="81">
        <v>5452</v>
      </c>
      <c r="B61" s="79" t="s">
        <v>231</v>
      </c>
      <c r="C61" s="82">
        <v>0</v>
      </c>
      <c r="D61" s="82">
        <v>0</v>
      </c>
    </row>
    <row r="62" spans="1:4" x14ac:dyDescent="0.2">
      <c r="A62" s="87">
        <v>5500</v>
      </c>
      <c r="B62" s="90" t="s">
        <v>232</v>
      </c>
      <c r="C62" s="112">
        <f>C63+C72+C75+C81</f>
        <v>231261.37999999998</v>
      </c>
      <c r="D62" s="112">
        <f>D63+D72+D75+D81</f>
        <v>961913.57</v>
      </c>
    </row>
    <row r="63" spans="1:4" x14ac:dyDescent="0.2">
      <c r="A63" s="87">
        <v>5510</v>
      </c>
      <c r="B63" s="90" t="s">
        <v>233</v>
      </c>
      <c r="C63" s="111">
        <f>SUM(C64:C71)</f>
        <v>231269.68999999997</v>
      </c>
      <c r="D63" s="111">
        <f>SUM(D64:D71)</f>
        <v>961895.17999999993</v>
      </c>
    </row>
    <row r="64" spans="1:4" x14ac:dyDescent="0.25">
      <c r="A64" s="81">
        <v>5511</v>
      </c>
      <c r="B64" s="79" t="s">
        <v>234</v>
      </c>
      <c r="C64" s="82">
        <v>0</v>
      </c>
      <c r="D64" s="82">
        <v>0</v>
      </c>
    </row>
    <row r="65" spans="1:4" x14ac:dyDescent="0.25">
      <c r="A65" s="81">
        <v>5512</v>
      </c>
      <c r="B65" s="79" t="s">
        <v>235</v>
      </c>
      <c r="C65" s="82">
        <v>0</v>
      </c>
      <c r="D65" s="82">
        <v>0</v>
      </c>
    </row>
    <row r="66" spans="1:4" x14ac:dyDescent="0.2">
      <c r="A66" s="81">
        <v>5513</v>
      </c>
      <c r="B66" s="79" t="s">
        <v>236</v>
      </c>
      <c r="C66" s="111">
        <v>9496.2099999999991</v>
      </c>
      <c r="D66" s="111">
        <v>37984.839999999997</v>
      </c>
    </row>
    <row r="67" spans="1:4" x14ac:dyDescent="0.25">
      <c r="A67" s="81">
        <v>5514</v>
      </c>
      <c r="B67" s="79" t="s">
        <v>237</v>
      </c>
      <c r="C67" s="82">
        <v>0</v>
      </c>
      <c r="D67" s="82">
        <v>0</v>
      </c>
    </row>
    <row r="68" spans="1:4" x14ac:dyDescent="0.2">
      <c r="A68" s="81">
        <v>5515</v>
      </c>
      <c r="B68" s="79" t="s">
        <v>238</v>
      </c>
      <c r="C68" s="111">
        <v>206474.71</v>
      </c>
      <c r="D68" s="111">
        <v>827233.14</v>
      </c>
    </row>
    <row r="69" spans="1:4" x14ac:dyDescent="0.25">
      <c r="A69" s="81">
        <v>5516</v>
      </c>
      <c r="B69" s="79" t="s">
        <v>239</v>
      </c>
      <c r="C69" s="82">
        <v>0</v>
      </c>
      <c r="D69" s="82">
        <v>0</v>
      </c>
    </row>
    <row r="70" spans="1:4" x14ac:dyDescent="0.25">
      <c r="A70" s="81">
        <v>5517</v>
      </c>
      <c r="B70" s="79" t="s">
        <v>240</v>
      </c>
      <c r="C70" s="82">
        <v>0</v>
      </c>
      <c r="D70" s="82">
        <v>0</v>
      </c>
    </row>
    <row r="71" spans="1:4" x14ac:dyDescent="0.2">
      <c r="A71" s="81">
        <v>5518</v>
      </c>
      <c r="B71" s="79" t="s">
        <v>241</v>
      </c>
      <c r="C71" s="111">
        <v>15298.77</v>
      </c>
      <c r="D71" s="111">
        <v>96677.2</v>
      </c>
    </row>
    <row r="72" spans="1:4" x14ac:dyDescent="0.25">
      <c r="A72" s="87">
        <v>5520</v>
      </c>
      <c r="B72" s="90" t="s">
        <v>242</v>
      </c>
      <c r="C72" s="89">
        <v>0</v>
      </c>
      <c r="D72" s="89">
        <v>0</v>
      </c>
    </row>
    <row r="73" spans="1:4" x14ac:dyDescent="0.25">
      <c r="A73" s="81">
        <v>5521</v>
      </c>
      <c r="B73" s="79" t="s">
        <v>243</v>
      </c>
      <c r="C73" s="82">
        <v>0</v>
      </c>
      <c r="D73" s="82">
        <v>0</v>
      </c>
    </row>
    <row r="74" spans="1:4" x14ac:dyDescent="0.25">
      <c r="A74" s="81">
        <v>5522</v>
      </c>
      <c r="B74" s="79" t="s">
        <v>244</v>
      </c>
      <c r="C74" s="82">
        <v>0</v>
      </c>
      <c r="D74" s="82">
        <v>0</v>
      </c>
    </row>
    <row r="75" spans="1:4" x14ac:dyDescent="0.25">
      <c r="A75" s="87">
        <v>5530</v>
      </c>
      <c r="B75" s="90" t="s">
        <v>245</v>
      </c>
      <c r="C75" s="89">
        <v>0</v>
      </c>
      <c r="D75" s="89">
        <v>0</v>
      </c>
    </row>
    <row r="76" spans="1:4" x14ac:dyDescent="0.25">
      <c r="A76" s="81">
        <v>5531</v>
      </c>
      <c r="B76" s="79" t="s">
        <v>246</v>
      </c>
      <c r="C76" s="82">
        <v>0</v>
      </c>
      <c r="D76" s="82">
        <v>0</v>
      </c>
    </row>
    <row r="77" spans="1:4" x14ac:dyDescent="0.25">
      <c r="A77" s="81">
        <v>5532</v>
      </c>
      <c r="B77" s="79" t="s">
        <v>247</v>
      </c>
      <c r="C77" s="82">
        <v>0</v>
      </c>
      <c r="D77" s="82">
        <v>0</v>
      </c>
    </row>
    <row r="78" spans="1:4" x14ac:dyDescent="0.25">
      <c r="A78" s="81">
        <v>5533</v>
      </c>
      <c r="B78" s="79" t="s">
        <v>248</v>
      </c>
      <c r="C78" s="82">
        <v>0</v>
      </c>
      <c r="D78" s="82">
        <v>0</v>
      </c>
    </row>
    <row r="79" spans="1:4" x14ac:dyDescent="0.25">
      <c r="A79" s="81">
        <v>5534</v>
      </c>
      <c r="B79" s="79" t="s">
        <v>249</v>
      </c>
      <c r="C79" s="82">
        <v>0</v>
      </c>
      <c r="D79" s="82">
        <v>0</v>
      </c>
    </row>
    <row r="80" spans="1:4" x14ac:dyDescent="0.25">
      <c r="A80" s="81">
        <v>5535</v>
      </c>
      <c r="B80" s="79" t="s">
        <v>250</v>
      </c>
      <c r="C80" s="82">
        <v>0</v>
      </c>
      <c r="D80" s="82">
        <v>0</v>
      </c>
    </row>
    <row r="81" spans="1:4" x14ac:dyDescent="0.2">
      <c r="A81" s="87">
        <v>5590</v>
      </c>
      <c r="B81" s="90" t="s">
        <v>251</v>
      </c>
      <c r="C81" s="111">
        <f>SUM(C82:C89)</f>
        <v>-8.31</v>
      </c>
      <c r="D81" s="111">
        <f>SUM(D82:D89)</f>
        <v>18.39</v>
      </c>
    </row>
    <row r="82" spans="1:4" x14ac:dyDescent="0.25">
      <c r="A82" s="81">
        <v>5591</v>
      </c>
      <c r="B82" s="79" t="s">
        <v>252</v>
      </c>
      <c r="C82" s="82">
        <v>0</v>
      </c>
      <c r="D82" s="82">
        <v>0</v>
      </c>
    </row>
    <row r="83" spans="1:4" x14ac:dyDescent="0.25">
      <c r="A83" s="81">
        <v>5592</v>
      </c>
      <c r="B83" s="79" t="s">
        <v>253</v>
      </c>
      <c r="C83" s="82">
        <v>0</v>
      </c>
      <c r="D83" s="82">
        <v>0</v>
      </c>
    </row>
    <row r="84" spans="1:4" x14ac:dyDescent="0.25">
      <c r="A84" s="81">
        <v>5593</v>
      </c>
      <c r="B84" s="79" t="s">
        <v>254</v>
      </c>
      <c r="C84" s="82">
        <v>0</v>
      </c>
      <c r="D84" s="82">
        <v>0</v>
      </c>
    </row>
    <row r="85" spans="1:4" x14ac:dyDescent="0.25">
      <c r="A85" s="81">
        <v>5594</v>
      </c>
      <c r="B85" s="79" t="s">
        <v>460</v>
      </c>
      <c r="C85" s="82">
        <v>0</v>
      </c>
      <c r="D85" s="82">
        <v>0</v>
      </c>
    </row>
    <row r="86" spans="1:4" x14ac:dyDescent="0.25">
      <c r="A86" s="81">
        <v>5595</v>
      </c>
      <c r="B86" s="79" t="s">
        <v>256</v>
      </c>
      <c r="C86" s="82">
        <v>0</v>
      </c>
      <c r="D86" s="82">
        <v>0</v>
      </c>
    </row>
    <row r="87" spans="1:4" x14ac:dyDescent="0.25">
      <c r="A87" s="81">
        <v>5596</v>
      </c>
      <c r="B87" s="79" t="s">
        <v>148</v>
      </c>
      <c r="C87" s="82">
        <v>0</v>
      </c>
      <c r="D87" s="82">
        <v>0</v>
      </c>
    </row>
    <row r="88" spans="1:4" x14ac:dyDescent="0.25">
      <c r="A88" s="81">
        <v>5597</v>
      </c>
      <c r="B88" s="79" t="s">
        <v>257</v>
      </c>
      <c r="C88" s="82">
        <v>0</v>
      </c>
      <c r="D88" s="82">
        <v>0</v>
      </c>
    </row>
    <row r="89" spans="1:4" x14ac:dyDescent="0.2">
      <c r="A89" s="81">
        <v>5599</v>
      </c>
      <c r="B89" s="79" t="s">
        <v>259</v>
      </c>
      <c r="C89" s="111">
        <v>-8.31</v>
      </c>
      <c r="D89" s="111">
        <v>18.39</v>
      </c>
    </row>
    <row r="90" spans="1:4" x14ac:dyDescent="0.25">
      <c r="A90" s="87">
        <v>5600</v>
      </c>
      <c r="B90" s="90" t="s">
        <v>260</v>
      </c>
      <c r="C90" s="89">
        <v>0</v>
      </c>
      <c r="D90" s="89">
        <v>0</v>
      </c>
    </row>
    <row r="91" spans="1:4" x14ac:dyDescent="0.25">
      <c r="A91" s="87">
        <v>5610</v>
      </c>
      <c r="B91" s="90" t="s">
        <v>261</v>
      </c>
      <c r="C91" s="89">
        <v>0</v>
      </c>
      <c r="D91" s="89">
        <v>0</v>
      </c>
    </row>
    <row r="92" spans="1:4" x14ac:dyDescent="0.25">
      <c r="A92" s="81">
        <v>5611</v>
      </c>
      <c r="B92" s="79" t="s">
        <v>262</v>
      </c>
      <c r="C92" s="82">
        <v>0</v>
      </c>
      <c r="D92" s="82">
        <v>0</v>
      </c>
    </row>
    <row r="93" spans="1:4" x14ac:dyDescent="0.2">
      <c r="A93" s="87">
        <v>2110</v>
      </c>
      <c r="B93" s="91" t="s">
        <v>461</v>
      </c>
      <c r="C93" s="89">
        <v>0</v>
      </c>
      <c r="D93" s="112">
        <f>SUM(D94:D98)</f>
        <v>5512123.1000000006</v>
      </c>
    </row>
    <row r="94" spans="1:4" x14ac:dyDescent="0.25">
      <c r="A94" s="81">
        <v>2111</v>
      </c>
      <c r="B94" s="79" t="s">
        <v>462</v>
      </c>
      <c r="C94" s="82">
        <v>0</v>
      </c>
      <c r="D94" s="82">
        <v>0</v>
      </c>
    </row>
    <row r="95" spans="1:4" x14ac:dyDescent="0.2">
      <c r="A95" s="81">
        <v>2112</v>
      </c>
      <c r="B95" s="79" t="s">
        <v>463</v>
      </c>
      <c r="C95" s="82">
        <v>0</v>
      </c>
      <c r="D95" s="111">
        <v>61500.45</v>
      </c>
    </row>
    <row r="96" spans="1:4" x14ac:dyDescent="0.2">
      <c r="A96" s="81">
        <v>2112</v>
      </c>
      <c r="B96" s="79" t="s">
        <v>464</v>
      </c>
      <c r="C96" s="82">
        <v>0</v>
      </c>
      <c r="D96" s="111">
        <v>5320307.45</v>
      </c>
    </row>
    <row r="97" spans="1:4" x14ac:dyDescent="0.2">
      <c r="A97" s="81">
        <v>2115</v>
      </c>
      <c r="B97" s="79" t="s">
        <v>465</v>
      </c>
      <c r="C97" s="82">
        <v>0</v>
      </c>
      <c r="D97" s="111">
        <v>130315.2</v>
      </c>
    </row>
    <row r="98" spans="1:4" x14ac:dyDescent="0.25">
      <c r="A98" s="81">
        <v>2114</v>
      </c>
      <c r="B98" s="79" t="s">
        <v>466</v>
      </c>
      <c r="C98" s="82">
        <v>0</v>
      </c>
      <c r="D98" s="82">
        <v>0</v>
      </c>
    </row>
    <row r="99" spans="1:4" x14ac:dyDescent="0.25">
      <c r="A99" s="87">
        <v>5120</v>
      </c>
      <c r="B99" s="91" t="s">
        <v>301</v>
      </c>
      <c r="C99" s="89">
        <v>0</v>
      </c>
      <c r="D99" s="89">
        <v>0</v>
      </c>
    </row>
    <row r="100" spans="1:4" x14ac:dyDescent="0.25">
      <c r="A100" s="81">
        <v>5120</v>
      </c>
      <c r="B100" s="84" t="s">
        <v>301</v>
      </c>
      <c r="C100" s="82">
        <v>0</v>
      </c>
      <c r="D100" s="82">
        <v>0</v>
      </c>
    </row>
    <row r="101" spans="1:4" x14ac:dyDescent="0.2">
      <c r="A101" s="81"/>
      <c r="B101" s="88" t="s">
        <v>467</v>
      </c>
      <c r="C101" s="114">
        <f>+C102+C124</f>
        <v>6352508.4000000004</v>
      </c>
      <c r="D101" s="114">
        <f>+D102+D124</f>
        <v>24814184.030000001</v>
      </c>
    </row>
    <row r="102" spans="1:4" x14ac:dyDescent="0.2">
      <c r="A102" s="87">
        <v>4300</v>
      </c>
      <c r="B102" s="88" t="s">
        <v>132</v>
      </c>
      <c r="C102" s="115">
        <f>C116+C103+C106+C112+C114</f>
        <v>6352508.4000000004</v>
      </c>
      <c r="D102" s="116">
        <f>D116+D103+D106+D112+D114</f>
        <v>24814184.030000001</v>
      </c>
    </row>
    <row r="103" spans="1:4" x14ac:dyDescent="0.25">
      <c r="A103" s="87">
        <v>4310</v>
      </c>
      <c r="B103" s="88" t="s">
        <v>133</v>
      </c>
      <c r="C103" s="89">
        <v>0</v>
      </c>
      <c r="D103" s="89">
        <v>0</v>
      </c>
    </row>
    <row r="104" spans="1:4" x14ac:dyDescent="0.25">
      <c r="A104" s="81">
        <v>4311</v>
      </c>
      <c r="B104" s="92" t="s">
        <v>134</v>
      </c>
      <c r="C104" s="82">
        <v>0</v>
      </c>
      <c r="D104" s="82">
        <v>0</v>
      </c>
    </row>
    <row r="105" spans="1:4" x14ac:dyDescent="0.25">
      <c r="A105" s="81">
        <v>4319</v>
      </c>
      <c r="B105" s="92" t="s">
        <v>135</v>
      </c>
      <c r="C105" s="82">
        <v>0</v>
      </c>
      <c r="D105" s="82">
        <v>0</v>
      </c>
    </row>
    <row r="106" spans="1:4" x14ac:dyDescent="0.25">
      <c r="A106" s="87">
        <v>4320</v>
      </c>
      <c r="B106" s="88" t="s">
        <v>136</v>
      </c>
      <c r="C106" s="89">
        <v>0</v>
      </c>
      <c r="D106" s="89">
        <v>0</v>
      </c>
    </row>
    <row r="107" spans="1:4" x14ac:dyDescent="0.25">
      <c r="A107" s="81">
        <v>4321</v>
      </c>
      <c r="B107" s="92" t="s">
        <v>137</v>
      </c>
      <c r="C107" s="82">
        <v>0</v>
      </c>
      <c r="D107" s="82">
        <v>0</v>
      </c>
    </row>
    <row r="108" spans="1:4" x14ac:dyDescent="0.25">
      <c r="A108" s="81">
        <v>4322</v>
      </c>
      <c r="B108" s="92" t="s">
        <v>138</v>
      </c>
      <c r="C108" s="82">
        <v>0</v>
      </c>
      <c r="D108" s="82">
        <v>0</v>
      </c>
    </row>
    <row r="109" spans="1:4" x14ac:dyDescent="0.25">
      <c r="A109" s="81">
        <v>4323</v>
      </c>
      <c r="B109" s="92" t="s">
        <v>139</v>
      </c>
      <c r="C109" s="82">
        <v>0</v>
      </c>
      <c r="D109" s="82">
        <v>0</v>
      </c>
    </row>
    <row r="110" spans="1:4" x14ac:dyDescent="0.25">
      <c r="A110" s="81">
        <v>4324</v>
      </c>
      <c r="B110" s="92" t="s">
        <v>140</v>
      </c>
      <c r="C110" s="82">
        <v>0</v>
      </c>
      <c r="D110" s="82">
        <v>0</v>
      </c>
    </row>
    <row r="111" spans="1:4" x14ac:dyDescent="0.25">
      <c r="A111" s="81">
        <v>4325</v>
      </c>
      <c r="B111" s="92" t="s">
        <v>141</v>
      </c>
      <c r="C111" s="82">
        <v>0</v>
      </c>
      <c r="D111" s="82">
        <v>0</v>
      </c>
    </row>
    <row r="112" spans="1:4" x14ac:dyDescent="0.25">
      <c r="A112" s="87">
        <v>4330</v>
      </c>
      <c r="B112" s="88" t="s">
        <v>142</v>
      </c>
      <c r="C112" s="89">
        <v>0</v>
      </c>
      <c r="D112" s="89">
        <v>0</v>
      </c>
    </row>
    <row r="113" spans="1:4" x14ac:dyDescent="0.25">
      <c r="A113" s="81">
        <v>4331</v>
      </c>
      <c r="B113" s="92" t="s">
        <v>142</v>
      </c>
      <c r="C113" s="82">
        <v>0</v>
      </c>
      <c r="D113" s="82">
        <v>0</v>
      </c>
    </row>
    <row r="114" spans="1:4" x14ac:dyDescent="0.25">
      <c r="A114" s="87">
        <v>4340</v>
      </c>
      <c r="B114" s="88" t="s">
        <v>143</v>
      </c>
      <c r="C114" s="89">
        <v>0</v>
      </c>
      <c r="D114" s="89">
        <v>0</v>
      </c>
    </row>
    <row r="115" spans="1:4" x14ac:dyDescent="0.25">
      <c r="A115" s="81">
        <v>4341</v>
      </c>
      <c r="B115" s="92" t="s">
        <v>143</v>
      </c>
      <c r="C115" s="82">
        <v>0</v>
      </c>
      <c r="D115" s="82">
        <v>0</v>
      </c>
    </row>
    <row r="116" spans="1:4" x14ac:dyDescent="0.2">
      <c r="A116" s="87">
        <v>4390</v>
      </c>
      <c r="B116" s="88" t="s">
        <v>144</v>
      </c>
      <c r="C116" s="117">
        <f>SUM(C117:C123)</f>
        <v>6352508.4000000004</v>
      </c>
      <c r="D116" s="117">
        <f>SUM(D117:D123)</f>
        <v>24814184.030000001</v>
      </c>
    </row>
    <row r="117" spans="1:4" x14ac:dyDescent="0.25">
      <c r="A117" s="81">
        <v>4392</v>
      </c>
      <c r="B117" s="92" t="s">
        <v>145</v>
      </c>
      <c r="C117" s="82">
        <v>0</v>
      </c>
      <c r="D117" s="82">
        <v>0</v>
      </c>
    </row>
    <row r="118" spans="1:4" x14ac:dyDescent="0.25">
      <c r="A118" s="81">
        <v>4393</v>
      </c>
      <c r="B118" s="92" t="s">
        <v>146</v>
      </c>
      <c r="C118" s="82">
        <v>0</v>
      </c>
      <c r="D118" s="82">
        <v>0</v>
      </c>
    </row>
    <row r="119" spans="1:4" x14ac:dyDescent="0.25">
      <c r="A119" s="81">
        <v>4394</v>
      </c>
      <c r="B119" s="92" t="s">
        <v>147</v>
      </c>
      <c r="C119" s="82">
        <v>0</v>
      </c>
      <c r="D119" s="82">
        <v>0</v>
      </c>
    </row>
    <row r="120" spans="1:4" x14ac:dyDescent="0.25">
      <c r="A120" s="81">
        <v>4395</v>
      </c>
      <c r="B120" s="92" t="s">
        <v>148</v>
      </c>
      <c r="C120" s="82">
        <v>0</v>
      </c>
      <c r="D120" s="82">
        <v>0</v>
      </c>
    </row>
    <row r="121" spans="1:4" x14ac:dyDescent="0.25">
      <c r="A121" s="81">
        <v>4396</v>
      </c>
      <c r="B121" s="92" t="s">
        <v>149</v>
      </c>
      <c r="C121" s="82">
        <v>0</v>
      </c>
      <c r="D121" s="82">
        <v>0</v>
      </c>
    </row>
    <row r="122" spans="1:4" x14ac:dyDescent="0.25">
      <c r="A122" s="81">
        <v>4397</v>
      </c>
      <c r="B122" s="92" t="s">
        <v>150</v>
      </c>
      <c r="C122" s="82">
        <v>0</v>
      </c>
      <c r="D122" s="82">
        <v>0</v>
      </c>
    </row>
    <row r="123" spans="1:4" x14ac:dyDescent="0.2">
      <c r="A123" s="81">
        <v>4399</v>
      </c>
      <c r="B123" s="92" t="s">
        <v>144</v>
      </c>
      <c r="C123" s="118">
        <v>6352508.4000000004</v>
      </c>
      <c r="D123" s="118">
        <v>24814184.030000001</v>
      </c>
    </row>
    <row r="124" spans="1:4" x14ac:dyDescent="0.25">
      <c r="A124" s="87">
        <v>1120</v>
      </c>
      <c r="B124" s="91" t="s">
        <v>468</v>
      </c>
      <c r="C124" s="89">
        <v>0</v>
      </c>
      <c r="D124" s="89">
        <v>0</v>
      </c>
    </row>
    <row r="125" spans="1:4" x14ac:dyDescent="0.25">
      <c r="A125" s="81">
        <v>1124</v>
      </c>
      <c r="B125" s="84" t="s">
        <v>469</v>
      </c>
      <c r="C125" s="82">
        <v>0</v>
      </c>
      <c r="D125" s="82">
        <v>0</v>
      </c>
    </row>
    <row r="126" spans="1:4" x14ac:dyDescent="0.25">
      <c r="A126" s="81">
        <v>1124</v>
      </c>
      <c r="B126" s="84" t="s">
        <v>470</v>
      </c>
      <c r="C126" s="82">
        <v>0</v>
      </c>
      <c r="D126" s="82">
        <v>0</v>
      </c>
    </row>
    <row r="127" spans="1:4" x14ac:dyDescent="0.25">
      <c r="A127" s="81">
        <v>1124</v>
      </c>
      <c r="B127" s="84" t="s">
        <v>471</v>
      </c>
      <c r="C127" s="82">
        <v>0</v>
      </c>
      <c r="D127" s="82">
        <v>0</v>
      </c>
    </row>
    <row r="128" spans="1:4" x14ac:dyDescent="0.25">
      <c r="A128" s="81">
        <v>1124</v>
      </c>
      <c r="B128" s="84" t="s">
        <v>472</v>
      </c>
      <c r="C128" s="82">
        <v>0</v>
      </c>
      <c r="D128" s="82">
        <v>0</v>
      </c>
    </row>
    <row r="129" spans="1:4" x14ac:dyDescent="0.25">
      <c r="A129" s="81">
        <v>1124</v>
      </c>
      <c r="B129" s="84" t="s">
        <v>473</v>
      </c>
      <c r="C129" s="82">
        <v>0</v>
      </c>
      <c r="D129" s="82">
        <v>0</v>
      </c>
    </row>
    <row r="130" spans="1:4" x14ac:dyDescent="0.25">
      <c r="A130" s="81">
        <v>1124</v>
      </c>
      <c r="B130" s="84" t="s">
        <v>474</v>
      </c>
      <c r="C130" s="82">
        <v>0</v>
      </c>
      <c r="D130" s="82">
        <v>0</v>
      </c>
    </row>
    <row r="131" spans="1:4" x14ac:dyDescent="0.25">
      <c r="A131" s="81">
        <v>1122</v>
      </c>
      <c r="B131" s="84" t="s">
        <v>475</v>
      </c>
      <c r="C131" s="82">
        <v>0</v>
      </c>
      <c r="D131" s="82">
        <v>0</v>
      </c>
    </row>
    <row r="132" spans="1:4" x14ac:dyDescent="0.25">
      <c r="A132" s="81">
        <v>1122</v>
      </c>
      <c r="B132" s="84" t="s">
        <v>476</v>
      </c>
      <c r="C132" s="82">
        <v>0</v>
      </c>
      <c r="D132" s="82">
        <v>0</v>
      </c>
    </row>
    <row r="133" spans="1:4" x14ac:dyDescent="0.25">
      <c r="A133" s="81">
        <v>1122</v>
      </c>
      <c r="B133" s="84" t="s">
        <v>477</v>
      </c>
      <c r="C133" s="82">
        <v>0</v>
      </c>
      <c r="D133" s="82">
        <v>0</v>
      </c>
    </row>
    <row r="134" spans="1:4" x14ac:dyDescent="0.25">
      <c r="A134" s="87">
        <v>5120</v>
      </c>
      <c r="B134" s="91" t="s">
        <v>301</v>
      </c>
      <c r="C134" s="89">
        <v>0</v>
      </c>
      <c r="D134" s="89">
        <v>0</v>
      </c>
    </row>
    <row r="135" spans="1:4" x14ac:dyDescent="0.25">
      <c r="A135" s="81">
        <v>5120</v>
      </c>
      <c r="B135" s="84" t="s">
        <v>301</v>
      </c>
      <c r="C135" s="82">
        <v>0</v>
      </c>
      <c r="D135" s="82">
        <v>0</v>
      </c>
    </row>
    <row r="136" spans="1:4" x14ac:dyDescent="0.25">
      <c r="A136" s="87">
        <v>4150</v>
      </c>
      <c r="B136" s="91" t="s">
        <v>100</v>
      </c>
      <c r="C136" s="89">
        <v>0</v>
      </c>
      <c r="D136" s="89">
        <v>0</v>
      </c>
    </row>
    <row r="137" spans="1:4" x14ac:dyDescent="0.25">
      <c r="A137" s="81">
        <v>4151</v>
      </c>
      <c r="B137" s="84" t="s">
        <v>478</v>
      </c>
      <c r="C137" s="82">
        <v>0</v>
      </c>
      <c r="D137" s="82">
        <v>0</v>
      </c>
    </row>
    <row r="138" spans="1:4" x14ac:dyDescent="0.25">
      <c r="A138" s="81"/>
      <c r="B138" s="93" t="s">
        <v>479</v>
      </c>
      <c r="C138" s="119">
        <f>C48+C49-C101</f>
        <v>14632784.159999998</v>
      </c>
      <c r="D138" s="119">
        <f t="shared" ref="D138" si="1">D48+D49-D101</f>
        <v>40536794.759999998</v>
      </c>
    </row>
    <row r="139" spans="1:4" x14ac:dyDescent="0.25">
      <c r="A139" s="79"/>
      <c r="B139" s="79"/>
      <c r="C139" s="79"/>
      <c r="D139" s="79"/>
    </row>
    <row r="140" spans="1:4" x14ac:dyDescent="0.25">
      <c r="A140" s="90" t="s">
        <v>65</v>
      </c>
      <c r="C140" s="79"/>
      <c r="D140" s="79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count="1">
    <dataValidation allowBlank="1" showInputMessage="1" showErrorMessage="1" prompt="Importe del trimestre anterior" sqref="C49:D49" xr:uid="{3FBDCD51-ACDB-49C4-9F64-A86F330C8729}"/>
  </dataValidations>
  <printOptions horizontalCentered="1"/>
  <pageMargins left="0.70866141732283472" right="0.70866141732283472" top="0.74803149606299213" bottom="0.74803149606299213" header="0" footer="0"/>
  <pageSetup scale="76" fitToHeight="0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tabSelected="1" workbookViewId="0">
      <selection activeCell="E41" sqref="E41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46" t="str">
        <f>ESF!A1</f>
        <v>INSTITUTO PARA EL DESARROLLO Y ATENCIÓN A LAS JUVENTUDES DEL ESTADO DE GUANAJUATO</v>
      </c>
      <c r="B1" s="131"/>
      <c r="C1" s="132"/>
    </row>
    <row r="2" spans="1:3" x14ac:dyDescent="0.25">
      <c r="A2" s="148" t="s">
        <v>480</v>
      </c>
      <c r="B2" s="134"/>
      <c r="C2" s="135"/>
    </row>
    <row r="3" spans="1:3" x14ac:dyDescent="0.25">
      <c r="A3" s="148" t="str">
        <f>ESF!A3</f>
        <v>Del 1 de Enero al 31 de Marzo de 2026</v>
      </c>
      <c r="B3" s="134"/>
      <c r="C3" s="135"/>
    </row>
    <row r="4" spans="1:3" x14ac:dyDescent="0.25">
      <c r="A4" s="136" t="s">
        <v>481</v>
      </c>
      <c r="B4" s="137"/>
      <c r="C4" s="138"/>
    </row>
    <row r="5" spans="1:3" x14ac:dyDescent="0.25">
      <c r="A5" s="139" t="s">
        <v>482</v>
      </c>
      <c r="B5" s="140"/>
      <c r="C5" s="11">
        <v>2026</v>
      </c>
    </row>
    <row r="6" spans="1:3" x14ac:dyDescent="0.25">
      <c r="A6" s="12" t="s">
        <v>483</v>
      </c>
      <c r="B6" s="12"/>
      <c r="C6" s="120">
        <v>31129172.379999999</v>
      </c>
    </row>
    <row r="7" spans="1:3" x14ac:dyDescent="0.25">
      <c r="A7" s="1"/>
      <c r="B7" s="13"/>
      <c r="C7" s="14"/>
    </row>
    <row r="8" spans="1:3" x14ac:dyDescent="0.25">
      <c r="A8" s="45" t="s">
        <v>484</v>
      </c>
      <c r="B8" s="45"/>
      <c r="C8" s="122">
        <f>SUM(C9:C14)</f>
        <v>6352508.4000000004</v>
      </c>
    </row>
    <row r="9" spans="1:3" x14ac:dyDescent="0.25">
      <c r="A9" s="46" t="s">
        <v>485</v>
      </c>
      <c r="B9" s="16" t="s">
        <v>133</v>
      </c>
      <c r="C9" s="17">
        <v>0</v>
      </c>
    </row>
    <row r="10" spans="1:3" x14ac:dyDescent="0.25">
      <c r="A10" s="47" t="s">
        <v>486</v>
      </c>
      <c r="B10" s="18" t="s">
        <v>487</v>
      </c>
      <c r="C10" s="17">
        <v>0</v>
      </c>
    </row>
    <row r="11" spans="1:3" x14ac:dyDescent="0.25">
      <c r="A11" s="47" t="s">
        <v>488</v>
      </c>
      <c r="B11" s="18" t="s">
        <v>142</v>
      </c>
      <c r="C11" s="17">
        <v>0</v>
      </c>
    </row>
    <row r="12" spans="1:3" x14ac:dyDescent="0.25">
      <c r="A12" s="47" t="s">
        <v>489</v>
      </c>
      <c r="B12" s="18" t="s">
        <v>143</v>
      </c>
      <c r="C12" s="17">
        <v>0</v>
      </c>
    </row>
    <row r="13" spans="1:3" x14ac:dyDescent="0.25">
      <c r="A13" s="47" t="s">
        <v>490</v>
      </c>
      <c r="B13" s="18" t="s">
        <v>144</v>
      </c>
      <c r="C13" s="17">
        <v>0</v>
      </c>
    </row>
    <row r="14" spans="1:3" x14ac:dyDescent="0.25">
      <c r="A14" s="48" t="s">
        <v>491</v>
      </c>
      <c r="B14" s="19" t="s">
        <v>492</v>
      </c>
      <c r="C14" s="121">
        <v>6352508.4000000004</v>
      </c>
    </row>
    <row r="15" spans="1:3" x14ac:dyDescent="0.25">
      <c r="A15" s="1"/>
      <c r="B15" s="20"/>
      <c r="C15" s="21"/>
    </row>
    <row r="16" spans="1:3" x14ac:dyDescent="0.25">
      <c r="A16" s="45" t="s">
        <v>493</v>
      </c>
      <c r="B16" s="13"/>
      <c r="C16" s="15">
        <f>SUM(C17:C19)</f>
        <v>0</v>
      </c>
    </row>
    <row r="17" spans="1:3" x14ac:dyDescent="0.25">
      <c r="A17" s="49">
        <v>3.1</v>
      </c>
      <c r="B17" s="18" t="s">
        <v>494</v>
      </c>
      <c r="C17" s="17">
        <v>0</v>
      </c>
    </row>
    <row r="18" spans="1:3" x14ac:dyDescent="0.25">
      <c r="A18" s="50">
        <v>3.2</v>
      </c>
      <c r="B18" s="18" t="s">
        <v>495</v>
      </c>
      <c r="C18" s="17">
        <v>0</v>
      </c>
    </row>
    <row r="19" spans="1:3" x14ac:dyDescent="0.25">
      <c r="A19" s="50">
        <v>3.3</v>
      </c>
      <c r="B19" s="19" t="s">
        <v>496</v>
      </c>
      <c r="C19" s="22">
        <v>0</v>
      </c>
    </row>
    <row r="20" spans="1:3" x14ac:dyDescent="0.25">
      <c r="A20" s="1"/>
      <c r="B20" s="19"/>
      <c r="C20" s="23"/>
    </row>
    <row r="21" spans="1:3" x14ac:dyDescent="0.25">
      <c r="A21" s="24" t="s">
        <v>497</v>
      </c>
      <c r="B21" s="24"/>
      <c r="C21" s="120">
        <f>C6+C8-C16</f>
        <v>37481680.780000001</v>
      </c>
    </row>
    <row r="22" spans="1:3" x14ac:dyDescent="0.25">
      <c r="A22" s="1"/>
      <c r="B22" s="1"/>
      <c r="C22" s="1"/>
    </row>
    <row r="23" spans="1:3" ht="24" customHeight="1" x14ac:dyDescent="0.25">
      <c r="A23" s="156" t="s">
        <v>65</v>
      </c>
      <c r="B23" s="156"/>
      <c r="C23" s="156"/>
    </row>
  </sheetData>
  <mergeCells count="6">
    <mergeCell ref="A23:C23"/>
    <mergeCell ref="A1:C1"/>
    <mergeCell ref="A2:C2"/>
    <mergeCell ref="A3:C3"/>
    <mergeCell ref="A4:C4"/>
    <mergeCell ref="A5:B5"/>
  </mergeCells>
  <printOptions horizontalCentered="1"/>
  <pageMargins left="0.70866141732283472" right="0.70866141732283472" top="0.74803149606299213" bottom="0.74803149606299213" header="0" footer="0"/>
  <pageSetup fitToHeight="0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tabSelected="1" workbookViewId="0">
      <selection activeCell="E41" sqref="E41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30" t="str">
        <f>ESF!A1</f>
        <v>INSTITUTO PARA EL DESARROLLO Y ATENCIÓN A LAS JUVENTUDES DEL ESTADO DE GUANAJUATO</v>
      </c>
      <c r="B1" s="131"/>
      <c r="C1" s="132"/>
    </row>
    <row r="2" spans="1:3" x14ac:dyDescent="0.25">
      <c r="A2" s="133" t="s">
        <v>498</v>
      </c>
      <c r="B2" s="134"/>
      <c r="C2" s="135"/>
    </row>
    <row r="3" spans="1:3" x14ac:dyDescent="0.25">
      <c r="A3" s="133" t="str">
        <f>ESF!A3</f>
        <v>Del 1 de Enero al 31 de Marzo de 2026</v>
      </c>
      <c r="B3" s="134"/>
      <c r="C3" s="135"/>
    </row>
    <row r="4" spans="1:3" x14ac:dyDescent="0.25">
      <c r="A4" s="136" t="s">
        <v>481</v>
      </c>
      <c r="B4" s="137"/>
      <c r="C4" s="138"/>
    </row>
    <row r="5" spans="1:3" x14ac:dyDescent="0.25">
      <c r="A5" s="139" t="s">
        <v>482</v>
      </c>
      <c r="B5" s="140"/>
      <c r="C5" s="11">
        <v>2026</v>
      </c>
    </row>
    <row r="6" spans="1:3" x14ac:dyDescent="0.25">
      <c r="A6" s="51" t="s">
        <v>499</v>
      </c>
      <c r="B6" s="12"/>
      <c r="C6" s="123">
        <v>17692530.18</v>
      </c>
    </row>
    <row r="7" spans="1:3" x14ac:dyDescent="0.25">
      <c r="A7" s="25"/>
      <c r="B7" s="13"/>
      <c r="C7" s="26"/>
    </row>
    <row r="8" spans="1:3" x14ac:dyDescent="0.25">
      <c r="A8" s="45" t="s">
        <v>500</v>
      </c>
      <c r="B8" s="27"/>
      <c r="C8" s="122">
        <f>SUM(C9:C29)</f>
        <v>1196141.96</v>
      </c>
    </row>
    <row r="9" spans="1:3" x14ac:dyDescent="0.25">
      <c r="A9" s="94">
        <v>2.1</v>
      </c>
      <c r="B9" s="28" t="s">
        <v>163</v>
      </c>
      <c r="C9" s="29">
        <v>0</v>
      </c>
    </row>
    <row r="10" spans="1:3" x14ac:dyDescent="0.25">
      <c r="A10" s="94">
        <v>2.2000000000000002</v>
      </c>
      <c r="B10" s="28" t="s">
        <v>160</v>
      </c>
      <c r="C10" s="29">
        <v>0</v>
      </c>
    </row>
    <row r="11" spans="1:3" x14ac:dyDescent="0.25">
      <c r="A11" s="52">
        <v>2.2999999999999998</v>
      </c>
      <c r="B11" s="30" t="s">
        <v>325</v>
      </c>
      <c r="C11" s="29">
        <v>0</v>
      </c>
    </row>
    <row r="12" spans="1:3" x14ac:dyDescent="0.25">
      <c r="A12" s="52">
        <v>2.4</v>
      </c>
      <c r="B12" s="30" t="s">
        <v>326</v>
      </c>
      <c r="C12" s="29">
        <v>0</v>
      </c>
    </row>
    <row r="13" spans="1:3" x14ac:dyDescent="0.25">
      <c r="A13" s="52">
        <v>2.5</v>
      </c>
      <c r="B13" s="30" t="s">
        <v>327</v>
      </c>
      <c r="C13" s="29">
        <v>0</v>
      </c>
    </row>
    <row r="14" spans="1:3" x14ac:dyDescent="0.25">
      <c r="A14" s="52">
        <v>2.6</v>
      </c>
      <c r="B14" s="30" t="s">
        <v>328</v>
      </c>
      <c r="C14" s="29">
        <v>0</v>
      </c>
    </row>
    <row r="15" spans="1:3" x14ac:dyDescent="0.25">
      <c r="A15" s="52">
        <v>2.7</v>
      </c>
      <c r="B15" s="30" t="s">
        <v>329</v>
      </c>
      <c r="C15" s="29">
        <v>0</v>
      </c>
    </row>
    <row r="16" spans="1:3" x14ac:dyDescent="0.25">
      <c r="A16" s="52">
        <v>2.8</v>
      </c>
      <c r="B16" s="30" t="s">
        <v>330</v>
      </c>
      <c r="C16" s="124">
        <v>71900</v>
      </c>
    </row>
    <row r="17" spans="1:3" x14ac:dyDescent="0.25">
      <c r="A17" s="52">
        <v>2.9</v>
      </c>
      <c r="B17" s="30" t="s">
        <v>332</v>
      </c>
      <c r="C17" s="29">
        <v>0</v>
      </c>
    </row>
    <row r="18" spans="1:3" x14ac:dyDescent="0.25">
      <c r="A18" s="52" t="s">
        <v>501</v>
      </c>
      <c r="B18" s="30" t="s">
        <v>502</v>
      </c>
      <c r="C18" s="29">
        <v>0</v>
      </c>
    </row>
    <row r="19" spans="1:3" x14ac:dyDescent="0.25">
      <c r="A19" s="52" t="s">
        <v>503</v>
      </c>
      <c r="B19" s="30" t="s">
        <v>338</v>
      </c>
      <c r="C19" s="29">
        <v>0</v>
      </c>
    </row>
    <row r="20" spans="1:3" x14ac:dyDescent="0.25">
      <c r="A20" s="52" t="s">
        <v>504</v>
      </c>
      <c r="B20" s="30" t="s">
        <v>505</v>
      </c>
      <c r="C20" s="29">
        <v>0</v>
      </c>
    </row>
    <row r="21" spans="1:3" x14ac:dyDescent="0.25">
      <c r="A21" s="52" t="s">
        <v>506</v>
      </c>
      <c r="B21" s="30" t="s">
        <v>507</v>
      </c>
      <c r="C21" s="29">
        <v>0</v>
      </c>
    </row>
    <row r="22" spans="1:3" x14ac:dyDescent="0.25">
      <c r="A22" s="52" t="s">
        <v>508</v>
      </c>
      <c r="B22" s="30" t="s">
        <v>509</v>
      </c>
      <c r="C22" s="29">
        <v>0</v>
      </c>
    </row>
    <row r="23" spans="1:3" x14ac:dyDescent="0.25">
      <c r="A23" s="52" t="s">
        <v>510</v>
      </c>
      <c r="B23" s="30" t="s">
        <v>511</v>
      </c>
      <c r="C23" s="29">
        <v>0</v>
      </c>
    </row>
    <row r="24" spans="1:3" x14ac:dyDescent="0.25">
      <c r="A24" s="52" t="s">
        <v>512</v>
      </c>
      <c r="B24" s="30" t="s">
        <v>513</v>
      </c>
      <c r="C24" s="124">
        <v>1124241.96</v>
      </c>
    </row>
    <row r="25" spans="1:3" x14ac:dyDescent="0.25">
      <c r="A25" s="52" t="s">
        <v>514</v>
      </c>
      <c r="B25" s="30" t="s">
        <v>515</v>
      </c>
      <c r="C25" s="29">
        <v>0</v>
      </c>
    </row>
    <row r="26" spans="1:3" x14ac:dyDescent="0.25">
      <c r="A26" s="52" t="s">
        <v>516</v>
      </c>
      <c r="B26" s="30" t="s">
        <v>517</v>
      </c>
      <c r="C26" s="29">
        <v>0</v>
      </c>
    </row>
    <row r="27" spans="1:3" x14ac:dyDescent="0.25">
      <c r="A27" s="52" t="s">
        <v>518</v>
      </c>
      <c r="B27" s="30" t="s">
        <v>519</v>
      </c>
      <c r="C27" s="29">
        <v>0</v>
      </c>
    </row>
    <row r="28" spans="1:3" x14ac:dyDescent="0.25">
      <c r="A28" s="52" t="s">
        <v>520</v>
      </c>
      <c r="B28" s="30" t="s">
        <v>521</v>
      </c>
      <c r="C28" s="29">
        <v>0</v>
      </c>
    </row>
    <row r="29" spans="1:3" x14ac:dyDescent="0.25">
      <c r="A29" s="52" t="s">
        <v>522</v>
      </c>
      <c r="B29" s="28" t="s">
        <v>523</v>
      </c>
      <c r="C29" s="29">
        <v>0</v>
      </c>
    </row>
    <row r="30" spans="1:3" x14ac:dyDescent="0.25">
      <c r="A30" s="25"/>
      <c r="B30" s="31"/>
      <c r="C30" s="32"/>
    </row>
    <row r="31" spans="1:3" x14ac:dyDescent="0.25">
      <c r="A31" s="53" t="s">
        <v>524</v>
      </c>
      <c r="B31" s="33"/>
      <c r="C31" s="125">
        <f>SUM(C32:C38)</f>
        <v>231261.38</v>
      </c>
    </row>
    <row r="32" spans="1:3" x14ac:dyDescent="0.25">
      <c r="A32" s="52" t="s">
        <v>525</v>
      </c>
      <c r="B32" s="30" t="s">
        <v>233</v>
      </c>
      <c r="C32" s="124">
        <v>231269.69</v>
      </c>
    </row>
    <row r="33" spans="1:3" x14ac:dyDescent="0.25">
      <c r="A33" s="52" t="s">
        <v>526</v>
      </c>
      <c r="B33" s="30" t="s">
        <v>242</v>
      </c>
      <c r="C33" s="29">
        <v>0</v>
      </c>
    </row>
    <row r="34" spans="1:3" x14ac:dyDescent="0.25">
      <c r="A34" s="52" t="s">
        <v>527</v>
      </c>
      <c r="B34" s="30" t="s">
        <v>245</v>
      </c>
      <c r="C34" s="29">
        <v>0</v>
      </c>
    </row>
    <row r="35" spans="1:3" x14ac:dyDescent="0.25">
      <c r="A35" s="52" t="s">
        <v>528</v>
      </c>
      <c r="B35" s="30" t="s">
        <v>251</v>
      </c>
      <c r="C35" s="124">
        <v>-8.31</v>
      </c>
    </row>
    <row r="36" spans="1:3" x14ac:dyDescent="0.25">
      <c r="A36" s="52" t="s">
        <v>529</v>
      </c>
      <c r="B36" s="30" t="s">
        <v>261</v>
      </c>
      <c r="C36" s="29">
        <v>0</v>
      </c>
    </row>
    <row r="37" spans="1:3" x14ac:dyDescent="0.25">
      <c r="A37" s="52" t="s">
        <v>530</v>
      </c>
      <c r="B37" s="30" t="s">
        <v>531</v>
      </c>
      <c r="C37" s="29">
        <v>0</v>
      </c>
    </row>
    <row r="38" spans="1:3" x14ac:dyDescent="0.25">
      <c r="A38" s="52" t="s">
        <v>532</v>
      </c>
      <c r="B38" s="28" t="s">
        <v>533</v>
      </c>
      <c r="C38" s="34">
        <v>0</v>
      </c>
    </row>
    <row r="39" spans="1:3" x14ac:dyDescent="0.25">
      <c r="A39" s="25"/>
      <c r="B39" s="35"/>
      <c r="C39" s="36"/>
    </row>
    <row r="40" spans="1:3" x14ac:dyDescent="0.25">
      <c r="A40" s="12" t="s">
        <v>534</v>
      </c>
      <c r="B40" s="12"/>
      <c r="C40" s="120">
        <f>C6-C8+C31</f>
        <v>16727649.6</v>
      </c>
    </row>
    <row r="41" spans="1:3" x14ac:dyDescent="0.25">
      <c r="A41" s="1"/>
      <c r="B41" s="1"/>
      <c r="C41" s="1"/>
    </row>
    <row r="42" spans="1:3" ht="26.45" customHeight="1" x14ac:dyDescent="0.25">
      <c r="A42" s="129" t="s">
        <v>65</v>
      </c>
      <c r="B42" s="129"/>
      <c r="C42" s="129"/>
    </row>
  </sheetData>
  <mergeCells count="6">
    <mergeCell ref="A42:C42"/>
    <mergeCell ref="A1:C1"/>
    <mergeCell ref="A2:C2"/>
    <mergeCell ref="A3:C3"/>
    <mergeCell ref="A4:C4"/>
    <mergeCell ref="A5:B5"/>
  </mergeCells>
  <printOptions horizontalCentered="1"/>
  <pageMargins left="0.70866141732283472" right="0.70866141732283472" top="0.74803149606299213" bottom="0.74803149606299213" header="0" footer="0"/>
  <pageSetup fitToHeight="0"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workbookViewId="0">
      <selection activeCell="E41" sqref="E41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4" width="15.85546875" style="1" customWidth="1"/>
    <col min="5" max="5" width="10" style="1" bestFit="1" customWidth="1"/>
    <col min="6" max="6" width="9.28515625" style="1" bestFit="1" customWidth="1"/>
    <col min="7" max="7" width="11.42578125" style="1" customWidth="1"/>
    <col min="8" max="8" width="9.28515625" style="1" bestFit="1" customWidth="1"/>
    <col min="9" max="9" width="11" style="1" bestFit="1" customWidth="1"/>
    <col min="10" max="10" width="7.85546875" style="1" bestFit="1" customWidth="1"/>
    <col min="11" max="26" width="9.140625" style="1" customWidth="1"/>
    <col min="27" max="16384" width="14.42578125" style="1"/>
  </cols>
  <sheetData>
    <row r="1" spans="1:10" x14ac:dyDescent="0.2">
      <c r="A1" s="153" t="str">
        <f>'Notas a los Edos Financieros'!A1</f>
        <v>INSTITUTO PARA EL DESARROLLO Y ATENCIÓN A LAS JUVENTUDES DEL ESTADO DE GUANAJUATO</v>
      </c>
      <c r="B1" s="159"/>
      <c r="C1" s="159"/>
      <c r="D1" s="159"/>
      <c r="E1" s="159"/>
      <c r="F1" s="159"/>
      <c r="G1" s="41" t="s">
        <v>0</v>
      </c>
      <c r="H1" s="58">
        <f>'Notas a los Edos Financieros'!D1</f>
        <v>2026</v>
      </c>
      <c r="I1" s="2"/>
      <c r="J1" s="2"/>
    </row>
    <row r="2" spans="1:10" x14ac:dyDescent="0.2">
      <c r="A2" s="153" t="s">
        <v>535</v>
      </c>
      <c r="B2" s="159"/>
      <c r="C2" s="159"/>
      <c r="D2" s="159"/>
      <c r="E2" s="159"/>
      <c r="F2" s="159"/>
      <c r="G2" s="41" t="s">
        <v>2</v>
      </c>
      <c r="H2" s="58" t="str">
        <f>'Notas a los Edos Financieros'!D2</f>
        <v>Trimestral</v>
      </c>
      <c r="I2" s="2"/>
      <c r="J2" s="2"/>
    </row>
    <row r="3" spans="1:10" x14ac:dyDescent="0.2">
      <c r="A3" s="153" t="str">
        <f>'Notas a los Edos Financieros'!A3</f>
        <v>Del 1 de Enero al 31 de Marzo de 2026</v>
      </c>
      <c r="B3" s="159"/>
      <c r="C3" s="159"/>
      <c r="D3" s="159"/>
      <c r="E3" s="159"/>
      <c r="F3" s="159"/>
      <c r="G3" s="41" t="s">
        <v>3</v>
      </c>
      <c r="H3" s="58">
        <f>'Notas a los Edos Financieros'!D3</f>
        <v>1</v>
      </c>
      <c r="I3" s="2"/>
      <c r="J3" s="2"/>
    </row>
    <row r="4" spans="1:10" x14ac:dyDescent="0.2">
      <c r="A4" s="153" t="s">
        <v>4</v>
      </c>
      <c r="B4" s="159"/>
      <c r="C4" s="159"/>
      <c r="D4" s="159"/>
      <c r="E4" s="159"/>
      <c r="F4" s="159"/>
      <c r="G4" s="41"/>
      <c r="H4" s="42"/>
      <c r="I4" s="2"/>
      <c r="J4" s="2"/>
    </row>
    <row r="5" spans="1:10" x14ac:dyDescent="0.2">
      <c r="A5" s="152" t="s">
        <v>67</v>
      </c>
      <c r="B5" s="152"/>
      <c r="C5" s="152"/>
      <c r="D5" s="152"/>
      <c r="E5" s="152"/>
      <c r="F5" s="152"/>
      <c r="G5" s="152"/>
      <c r="H5" s="15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4" t="s">
        <v>69</v>
      </c>
      <c r="B8" s="54" t="s">
        <v>482</v>
      </c>
      <c r="C8" s="55" t="s">
        <v>536</v>
      </c>
      <c r="D8" s="55" t="s">
        <v>537</v>
      </c>
      <c r="E8" s="55" t="s">
        <v>538</v>
      </c>
      <c r="F8" s="55" t="s">
        <v>539</v>
      </c>
      <c r="G8" s="55" t="s">
        <v>540</v>
      </c>
      <c r="H8" s="55" t="s">
        <v>541</v>
      </c>
      <c r="I8" s="55" t="s">
        <v>542</v>
      </c>
      <c r="J8" s="55" t="s">
        <v>543</v>
      </c>
    </row>
    <row r="9" spans="1:10" x14ac:dyDescent="0.2">
      <c r="A9" s="7">
        <v>7000</v>
      </c>
      <c r="B9" s="8" t="s">
        <v>544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540</v>
      </c>
      <c r="C10" s="4">
        <v>0</v>
      </c>
      <c r="D10" s="4">
        <v>0</v>
      </c>
      <c r="E10" s="4">
        <v>0</v>
      </c>
      <c r="F10" s="4">
        <v>0</v>
      </c>
      <c r="G10" s="126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2"/>
      <c r="I10" s="2"/>
      <c r="J10" s="2"/>
    </row>
    <row r="11" spans="1:10" x14ac:dyDescent="0.2">
      <c r="A11" s="3">
        <v>7120</v>
      </c>
      <c r="B11" s="10" t="s">
        <v>545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546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547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548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549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550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551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552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553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554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555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556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557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558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559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560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561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562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563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564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565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566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567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568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569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570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57" t="s">
        <v>571</v>
      </c>
      <c r="C39" s="158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6" t="s">
        <v>482</v>
      </c>
      <c r="C40" s="57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7" t="s">
        <v>572</v>
      </c>
      <c r="C41" s="127">
        <v>160856459.37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7" t="s">
        <v>573</v>
      </c>
      <c r="C42" s="127">
        <v>-149554241.66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7" t="s">
        <v>574</v>
      </c>
      <c r="C43" s="127">
        <v>19826954.670000002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7" t="s">
        <v>575</v>
      </c>
      <c r="C44" s="127">
        <v>0</v>
      </c>
      <c r="D44" s="2"/>
      <c r="E44" s="2"/>
      <c r="F44" s="2"/>
      <c r="G44" s="2"/>
      <c r="H44" s="2"/>
      <c r="I44" s="2"/>
      <c r="J44" s="2"/>
    </row>
    <row r="45" spans="1:10" ht="12" thickBot="1" x14ac:dyDescent="0.25">
      <c r="A45" s="3">
        <v>8150</v>
      </c>
      <c r="B45" s="38" t="s">
        <v>576</v>
      </c>
      <c r="C45" s="128">
        <v>-31129172.379999999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57" t="s">
        <v>577</v>
      </c>
      <c r="C48" s="158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6" t="s">
        <v>482</v>
      </c>
      <c r="C49" s="57">
        <v>2026</v>
      </c>
    </row>
    <row r="50" spans="1:3" x14ac:dyDescent="0.2">
      <c r="A50" s="3">
        <v>8210</v>
      </c>
      <c r="B50" s="37" t="s">
        <v>578</v>
      </c>
      <c r="C50" s="127">
        <v>-160856459.37</v>
      </c>
    </row>
    <row r="51" spans="1:3" x14ac:dyDescent="0.2">
      <c r="A51" s="3">
        <v>8220</v>
      </c>
      <c r="B51" s="37" t="s">
        <v>579</v>
      </c>
      <c r="C51" s="127">
        <v>150130450.86000001</v>
      </c>
    </row>
    <row r="52" spans="1:3" x14ac:dyDescent="0.2">
      <c r="A52" s="3">
        <v>8230</v>
      </c>
      <c r="B52" s="37" t="s">
        <v>580</v>
      </c>
      <c r="C52" s="127">
        <v>-19800651.940000001</v>
      </c>
    </row>
    <row r="53" spans="1:3" x14ac:dyDescent="0.2">
      <c r="A53" s="3">
        <v>8240</v>
      </c>
      <c r="B53" s="37" t="s">
        <v>581</v>
      </c>
      <c r="C53" s="127">
        <v>12834130.27</v>
      </c>
    </row>
    <row r="54" spans="1:3" x14ac:dyDescent="0.2">
      <c r="A54" s="3">
        <v>8250</v>
      </c>
      <c r="B54" s="37" t="s">
        <v>582</v>
      </c>
      <c r="C54" s="127">
        <v>0</v>
      </c>
    </row>
    <row r="55" spans="1:3" x14ac:dyDescent="0.2">
      <c r="A55" s="3">
        <v>8260</v>
      </c>
      <c r="B55" s="37" t="s">
        <v>583</v>
      </c>
      <c r="C55" s="127">
        <v>0</v>
      </c>
    </row>
    <row r="56" spans="1:3" ht="12" thickBot="1" x14ac:dyDescent="0.25">
      <c r="A56" s="3">
        <v>8270</v>
      </c>
      <c r="B56" s="38" t="s">
        <v>584</v>
      </c>
      <c r="C56" s="128">
        <v>17692530.18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rintOptions horizontalCentered="1"/>
  <pageMargins left="0.70866141732283472" right="0.70866141732283472" top="0.74803149606299213" bottom="0.74803149606299213" header="0" footer="0"/>
  <pageSetup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Ivon Alejandra Orozco Gómez</cp:lastModifiedBy>
  <cp:revision/>
  <cp:lastPrinted>2026-04-15T22:10:44Z</cp:lastPrinted>
  <dcterms:created xsi:type="dcterms:W3CDTF">2024-07-17T18:53:12Z</dcterms:created>
  <dcterms:modified xsi:type="dcterms:W3CDTF">2026-04-15T22:11:21Z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